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C:\Users\dhing\Downloads\"/>
    </mc:Choice>
  </mc:AlternateContent>
  <xr:revisionPtr revIDLastSave="0" documentId="13_ncr:9_{6472A6A3-FED7-416B-8132-07499FCA6205}" xr6:coauthVersionLast="47" xr6:coauthVersionMax="47" xr10:uidLastSave="{00000000-0000-0000-0000-000000000000}"/>
  <bookViews>
    <workbookView xWindow="28680" yWindow="-120" windowWidth="38640" windowHeight="15840" tabRatio="746" activeTab="7" xr2:uid="{012CA89D-CBBB-42F1-A293-1A4608966A0F}"/>
  </bookViews>
  <sheets>
    <sheet name="Capa" sheetId="5" r:id="rId1"/>
    <sheet name="Índice" sheetId="28" r:id="rId2"/>
    <sheet name="PI" sheetId="46" r:id="rId3"/>
    <sheet name="Bal" sheetId="47" r:id="rId4"/>
    <sheet name="DRE" sheetId="48" r:id="rId5"/>
    <sheet name="DMPL" sheetId="49" r:id="rId6"/>
    <sheet name="DFC" sheetId="51" r:id="rId7"/>
    <sheet name="DVA" sheetId="5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\\\\\\\\\\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_1s03">#REF!</definedName>
    <definedName name="_1t03">#REF!</definedName>
    <definedName name="_2s03">#REF!</definedName>
    <definedName name="_2t03">#REF!</definedName>
    <definedName name="_3t03">#REF!</definedName>
    <definedName name="_4t03">#REF!</definedName>
    <definedName name="_ANO_2003">#REF!</definedName>
    <definedName name="_Jan_Set03">#REF!</definedName>
    <definedName name="acum03">#REF!</definedName>
    <definedName name="ANEXO_ROXINHO">#REF!</definedName>
    <definedName name="_xlnm.Extract">#REF!</definedName>
    <definedName name="_xlnm.Print_Area" localSheetId="3">Bal!$A$1:$G$70</definedName>
    <definedName name="_xlnm.Print_Area" localSheetId="0">Capa!$A$1:$I$29</definedName>
    <definedName name="_xlnm.Print_Area" localSheetId="6">DFC!$B$1:$F$72</definedName>
    <definedName name="_xlnm.Print_Area" localSheetId="5">DMPL!$A$1:$J$31</definedName>
    <definedName name="_xlnm.Print_Area" localSheetId="4">DRE!$B$1:$G$64</definedName>
    <definedName name="_xlnm.Print_Area" localSheetId="7">DVA!$A$1:$G$55</definedName>
    <definedName name="_xlnm.Print_Area" localSheetId="1">Índice!$B$1:$D$41</definedName>
    <definedName name="_xlnm.Print_Area" localSheetId="2">PI!$B$1:$G$67</definedName>
    <definedName name="as" hidden="1">20</definedName>
    <definedName name="ativo">#REF!</definedName>
    <definedName name="ATIVO_CONS">#REF!</definedName>
    <definedName name="ATIVO_CONS1">#REF!</definedName>
    <definedName name="Balancete">#REF!</definedName>
    <definedName name="BALANÇO" localSheetId="3">Bal!$B$1:$G$32</definedName>
    <definedName name="BALANÇO" localSheetId="5">Bal!$B$1:$G$32</definedName>
    <definedName name="BALANÇO" localSheetId="4">Bal!$B$1:$G$32</definedName>
    <definedName name="BALANÇO" localSheetId="7">#REF!</definedName>
    <definedName name="BALANÇO">#REF!</definedName>
    <definedName name="BALANÇO_COMANDER">#REF!</definedName>
    <definedName name="_xlnm.Database">#REF!</definedName>
    <definedName name="barril">#REF!</definedName>
    <definedName name="bbl">#REF!</definedName>
    <definedName name="BOTÕES_IMPRESSÃO">#REF!</definedName>
    <definedName name="CAPA" localSheetId="7">#REF!</definedName>
    <definedName name="CAPA">Capa!$A$2:$H$36</definedName>
    <definedName name="CASH_FLOW_FASB.95">#REF!</definedName>
    <definedName name="CIF_DI_04">[6]Indicadores!$F$49</definedName>
    <definedName name="CIF_DI_05">[6]Indicadores!$D$49</definedName>
    <definedName name="CIF_GNI_04">[6]Indicadores!$F$50</definedName>
    <definedName name="CIF_GNI_05">[6]Indicadores!$D$50</definedName>
    <definedName name="CIF_PI_04">[7]Parâmetros_2006!$F$47</definedName>
    <definedName name="CIF_PI_05">[7]Parâmetros_2006!$D$47</definedName>
    <definedName name="CREF_04">[7]Parâmetros_2006!#REF!</definedName>
    <definedName name="CREF_05">[7]Parâmetros_2006!#REF!</definedName>
    <definedName name="Criteria_MI">#REF!</definedName>
    <definedName name="_xlnm.Criteria">#REF!</definedName>
    <definedName name="CTPP_04">[6]Indicadores!$F$40</definedName>
    <definedName name="CTPP_05">[6]Indicadores!$D$40</definedName>
    <definedName name="Custo_Med04">[7]DRE_2006!#REF!</definedName>
    <definedName name="Custo_Med05">[7]DRE_2006!#REF!</definedName>
    <definedName name="Custo_Medio_04">[6]Indicadores!$F$53</definedName>
    <definedName name="Custo_Medio_05">[6]Indicadores!$D$53</definedName>
    <definedName name="Custo_Medio04">[7]DRE_2006!#REF!</definedName>
    <definedName name="Custo_Medio05">[7]DRE_2006!#REF!</definedName>
    <definedName name="DADOS">#REF!</definedName>
    <definedName name="Database_MI">#REF!</definedName>
    <definedName name="DESP_FINANCEIRA">[12]ELIM_FINANCEIRA!$F$1:$W$82</definedName>
    <definedName name="DESTQ_COMAND">#REF!</definedName>
    <definedName name="DOAR" localSheetId="7">#REF!</definedName>
    <definedName name="DOAR">#REF!</definedName>
    <definedName name="DRE_CONSOL">'[14]RESULTADO '!$A$1:$R$103</definedName>
    <definedName name="DVA">#REF!</definedName>
    <definedName name="_dva2">Bal!$B$1:$G$32</definedName>
    <definedName name="e">#REF!</definedName>
    <definedName name="EQUIVAL_GRÁFICO_COMANDER">[9]julho!#REF!</definedName>
    <definedName name="EQUIVALÊNCIA_COMANDER">[9]julho!#REF!</definedName>
    <definedName name="Est_int">#REF!</definedName>
    <definedName name="Est_Int_Compra_Producao">#REF!</definedName>
    <definedName name="Est_Int_Preco_Custo">#REF!</definedName>
    <definedName name="Est_Int_SaldoMov_EstFinalPeriod">#REF!</definedName>
    <definedName name="Est_Int_Venda_Consumo">#REF!</definedName>
    <definedName name="Estoques_Compras">#REF!</definedName>
    <definedName name="Estoques_Consumo">#REF!</definedName>
    <definedName name="Estoques_Custo_Uso_Estoque_Produtos_Acabados">#REF!</definedName>
    <definedName name="Estoques_Estoque_Final_Produtos_por_Período">#REF!</definedName>
    <definedName name="Estoques_Ganhos_Perdas_valorização_estoques">#REF!</definedName>
    <definedName name="Estoques_Preço_Produtos_valor_produção">#REF!</definedName>
    <definedName name="Estoques_Produção">#REF!</definedName>
    <definedName name="Estoques_Saldo_Movimentação_Estoque">#REF!</definedName>
    <definedName name="Estoques_Sobressalentes">#REF!</definedName>
    <definedName name="Estoques_Valor_Estoque_fim_Período">#REF!</definedName>
    <definedName name="Estoques_Vendas">#REF!</definedName>
    <definedName name="Extract_MI">#REF!</definedName>
    <definedName name="fatpetro">#REF!</definedName>
    <definedName name="GANHO_PERDA">[12]ELIM_FINANCEIRA!$AR$4:$AW$17</definedName>
    <definedName name="impressão">#REF!</definedName>
    <definedName name="INDICADORES" localSheetId="7">#REF!</definedName>
    <definedName name="INDICADORES" localSheetId="1">Índice!$A$7:$D$27</definedName>
    <definedName name="INDICADORES" localSheetId="2">PI!$A$5:$E$67</definedName>
    <definedName name="INDICADORES">#REF!</definedName>
    <definedName name="INVEST_COMANDER">#REF!</definedName>
    <definedName name="INVEST_GRÁF_COMANDER">#REF!</definedName>
    <definedName name="LANÇ_ELIM">[12]ELIM_FINANCEIRA!$B$2:$D$30</definedName>
    <definedName name="mar">#REF!</definedName>
    <definedName name="MUTAÇ_ESPL" localSheetId="5">DMPL!$A$7:$J$31</definedName>
    <definedName name="MUTAÇ_ESPL" localSheetId="7">#REF!</definedName>
    <definedName name="MUTAÇ_ESPL">#REF!</definedName>
    <definedName name="nota">#REF!</definedName>
    <definedName name="nota5a">#REF!</definedName>
    <definedName name="passivo">#REF!</definedName>
    <definedName name="PASSIVO_CONS">#REF!</definedName>
    <definedName name="PASSIVO_CONS1">#REF!</definedName>
    <definedName name="PB_FINANC_CMI">[12]ELIM_FINANCEIRA!$BO$2:$CI$70</definedName>
    <definedName name="PB_FINANC_LEG_SOC">[12]ELIM_FINANCEIRA!$BA$2:$BM$67</definedName>
    <definedName name="Print_Area_MI">#REF!</definedName>
    <definedName name="REC_FINANCEIRA">[12]ELIM_FINANCEIRA!$Y$1:$AO$94</definedName>
    <definedName name="RECONCILIAÇÃO">#REF!</definedName>
    <definedName name="RELAC_GOV_COMANDER">#REF!</definedName>
    <definedName name="RESULT_COMANDER">#REF!</definedName>
    <definedName name="RESULTADO" localSheetId="6">DFC!$A$8:$F$67</definedName>
    <definedName name="RESULTADO" localSheetId="4">DRE!$B$4:$F$68</definedName>
    <definedName name="RESULTADO" localSheetId="7">DVA!$A$9:$E$55</definedName>
    <definedName name="RESULTADO">#REF!</definedName>
    <definedName name="ROXINHO_ATIVO_CONS">#REF!</definedName>
    <definedName name="ROXINHO_ATIVO_CONS1">#REF!</definedName>
    <definedName name="ROXINHO_PASSIVO_CONS">#REF!</definedName>
    <definedName name="ROXINHO_PASSIVO_CONS1">#REF!</definedName>
    <definedName name="SAPBEXrevision" hidden="1">8</definedName>
    <definedName name="SAPBEXsysID" hidden="1">"WPP"</definedName>
    <definedName name="SAPBEXwbID" hidden="1">"3VWERLRSWU288J60DJVAJV47G"</definedName>
    <definedName name="sonia">#REF!</definedName>
    <definedName name="SUBS_FINANC_CMI">[12]ELIM_FINANCEIRA!$CZ$2:$DT$72</definedName>
    <definedName name="SUBS_FINANC_LEG_SOC">[12]ELIM_FINANCEIRA!$CL$2:$CX$67</definedName>
    <definedName name="TAB_UFIR">[12]ELIM_FINANCEIRA!$AW$2:$AZ$24</definedName>
    <definedName name="TABELAdoGRAFICO">[9]quadro!$P$18:$R$25</definedName>
    <definedName name="TX_Cambio_TRIant">[6]Indicadores!$H$70</definedName>
    <definedName name="Tx_Cambio04">[6]Indicadores!$F$70</definedName>
    <definedName name="TX_Cambio05">[6]Indicadores!$D$70</definedName>
    <definedName name="Var_Cambial">[6]Indicadores!$J$70</definedName>
    <definedName name="Var_cambial_2">[6]Indicadores!$L$70</definedName>
    <definedName name="VEND_BRUT_I_1TRIM">[11]VENDAS_P_SUBSIDIÁRIA!$B$45:$F$77</definedName>
    <definedName name="VEND_BRUT_I_2TRIM">[11]VENDAS_P_SUBSIDIÁRIA!$B$45:$K$77</definedName>
    <definedName name="VEND_BRUT_I_3TRIM">[11]VENDAS_P_SUBSIDIÁRIA!$B$45:$P$77</definedName>
    <definedName name="VEND_BRUT_I_4TRIM">[11]VENDAS_P_SUBSIDIÁRIA!$B$45:$V$77</definedName>
    <definedName name="VEND_BRUT_S_1TRIM">[11]VENDAS_P_SUBSIDIÁRIA!$B$2:$F$34</definedName>
    <definedName name="VEND_BRUT_S_2TRIM">[11]VENDAS_P_SUBSIDIÁRIA!$B$2:$K$34</definedName>
    <definedName name="VEND_BRUT_S_3TRIM">[11]VENDAS_P_SUBSIDIÁRIA!$B$2:$P$34</definedName>
    <definedName name="VEND_BRUT_S_4TRIM">[11]VENDAS_P_SUBSIDIÁRIA!$B$2:$V$34</definedName>
    <definedName name="Vira_Barril">[6]Indicadores!$D$120</definedName>
    <definedName name="VMR_DerExp_04">[7]Parâmetros_2006!$F$39</definedName>
    <definedName name="VMR_DerExP_05">[7]Parâmetros_2006!$D$39</definedName>
    <definedName name="VMR_DerMI_04">[7]Parâmetros_2006!$F$33</definedName>
    <definedName name="VMR_DerMI_05">[7]Parâmetros_2006!$D$33</definedName>
    <definedName name="VMR_Inter_04">[6]Indicadores!$F$36</definedName>
    <definedName name="VMR_Inter_05">[6]Indicadores!$D$36</definedName>
    <definedName name="VMR_PNExp_04">[7]Parâmetros_2006!$F$40</definedName>
    <definedName name="VMR_PNExp_05">[7]Parâmetros_2006!$D$40</definedName>
    <definedName name="x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51" l="1"/>
  <c r="F54" i="51"/>
  <c r="F35" i="51"/>
  <c r="F37" i="51" s="1"/>
  <c r="F65" i="51" s="1"/>
  <c r="F71" i="51" s="1"/>
  <c r="E62" i="51"/>
  <c r="E54" i="51"/>
  <c r="E37" i="51"/>
  <c r="E35" i="51"/>
  <c r="D55" i="50"/>
  <c r="F54" i="50"/>
  <c r="E53" i="50"/>
  <c r="E51" i="50"/>
  <c r="E50" i="50"/>
  <c r="E49" i="50"/>
  <c r="E54" i="50" s="1"/>
  <c r="E43" i="50"/>
  <c r="E44" i="50" s="1"/>
  <c r="F36" i="50"/>
  <c r="E35" i="50"/>
  <c r="E36" i="50" s="1"/>
  <c r="F32" i="50"/>
  <c r="F30" i="50"/>
  <c r="E28" i="50"/>
  <c r="E27" i="50"/>
  <c r="E30" i="50" s="1"/>
  <c r="F23" i="50"/>
  <c r="E22" i="50"/>
  <c r="E21" i="50"/>
  <c r="E20" i="50"/>
  <c r="E19" i="50"/>
  <c r="E18" i="50"/>
  <c r="E17" i="50"/>
  <c r="B9" i="50"/>
  <c r="C51" i="49"/>
  <c r="A7" i="49"/>
  <c r="B27" i="49" s="1"/>
  <c r="B4" i="48"/>
  <c r="F30" i="47"/>
  <c r="F23" i="47"/>
  <c r="F17" i="47"/>
  <c r="F49" i="47"/>
  <c r="F58" i="47"/>
  <c r="E23" i="47"/>
  <c r="F67" i="47"/>
  <c r="E65" i="51" l="1"/>
  <c r="E71" i="51" s="1"/>
  <c r="E23" i="50"/>
  <c r="E32" i="50" s="1"/>
  <c r="E38" i="50" s="1"/>
  <c r="E46" i="50" s="1"/>
  <c r="F38" i="50"/>
  <c r="F46" i="50" s="1"/>
  <c r="D57" i="48"/>
  <c r="F32" i="47"/>
  <c r="E49" i="47"/>
  <c r="E30" i="47"/>
  <c r="D45" i="47"/>
  <c r="E58" i="47"/>
  <c r="F69" i="47"/>
  <c r="E17" i="47"/>
  <c r="E67" i="47"/>
  <c r="E32" i="47" l="1"/>
  <c r="E69" i="47"/>
</calcChain>
</file>

<file path=xl/sharedStrings.xml><?xml version="1.0" encoding="utf-8"?>
<sst xmlns="http://schemas.openxmlformats.org/spreadsheetml/2006/main" count="275" uniqueCount="247">
  <si>
    <t xml:space="preserve">  Diferido</t>
  </si>
  <si>
    <t xml:space="preserve">  Estoque de sobressalente</t>
  </si>
  <si>
    <t>Ativo imobilizado</t>
  </si>
  <si>
    <t xml:space="preserve">                  Ativo Circulante+não circulante/Passivo Circulante+não circulante</t>
  </si>
  <si>
    <t>Total do passivo não circulante</t>
  </si>
  <si>
    <t xml:space="preserve">  Encargos Financeiros </t>
  </si>
  <si>
    <t xml:space="preserve">  (Perda) Ganho Variação Cambial</t>
  </si>
  <si>
    <t>R$</t>
  </si>
  <si>
    <t>Outras Contas a Pagar</t>
  </si>
  <si>
    <t>Total</t>
  </si>
  <si>
    <t>Caixa no início do exercício</t>
  </si>
  <si>
    <t>Empresas Sistema Petrobras</t>
  </si>
  <si>
    <t>01</t>
  </si>
  <si>
    <t>02</t>
  </si>
  <si>
    <t>03</t>
  </si>
  <si>
    <t>04</t>
  </si>
  <si>
    <t>05</t>
  </si>
  <si>
    <t>06</t>
  </si>
  <si>
    <t xml:space="preserve">   .Depr. Outros Bens </t>
  </si>
  <si>
    <t>Caixa, Bancos e Aplicações Financeiras</t>
  </si>
  <si>
    <t xml:space="preserve">    Depreciação (G&amp;A)</t>
  </si>
  <si>
    <t>Variação</t>
  </si>
  <si>
    <t>Valor Adicionado Bruto</t>
  </si>
  <si>
    <t>Retenções</t>
  </si>
  <si>
    <t>Valor Adicionado recebido em transferência</t>
  </si>
  <si>
    <t>Distribuição do Valor Adicionado</t>
  </si>
  <si>
    <t>Valor Adicionado Total a Distribuir</t>
  </si>
  <si>
    <t>Receitas</t>
  </si>
  <si>
    <t>Valor Adicionado Líquido</t>
  </si>
  <si>
    <t xml:space="preserve">     .Petrobras - TCO </t>
  </si>
  <si>
    <t xml:space="preserve">     .Petrobras - TCO</t>
  </si>
  <si>
    <t>Receita operacional líquida</t>
  </si>
  <si>
    <t>R$ milhões</t>
  </si>
  <si>
    <t>Lucro bruto (margem bruta)</t>
  </si>
  <si>
    <t>Resultado financeiro líquido - ganho/(perda)</t>
  </si>
  <si>
    <t xml:space="preserve">     .Petrobras - Cessão faixa servidão</t>
  </si>
  <si>
    <t xml:space="preserve">  Aluguel Faixa - Petrobras</t>
  </si>
  <si>
    <t>Lucro líquido</t>
  </si>
  <si>
    <t>Disponibilidades</t>
  </si>
  <si>
    <t>Dividendos a pagar</t>
  </si>
  <si>
    <t>Patrimônio líquido</t>
  </si>
  <si>
    <r>
      <t>Estrutura de capital</t>
    </r>
    <r>
      <rPr>
        <sz val="10"/>
        <rFont val="Arial"/>
        <family val="2"/>
      </rPr>
      <t xml:space="preserve"> (Capital de terceiros/passivo total)</t>
    </r>
  </si>
  <si>
    <t>%</t>
  </si>
  <si>
    <t>Quantidade de ações</t>
  </si>
  <si>
    <t>mil</t>
  </si>
  <si>
    <t>Valor patrimonial por ação</t>
  </si>
  <si>
    <t>Lucro líquido por ação</t>
  </si>
  <si>
    <t xml:space="preserve">  Operacional - Transporte CPAC - Petrobras</t>
  </si>
  <si>
    <t>Lucro operacional</t>
  </si>
  <si>
    <t>Tributos antecipados e outros</t>
  </si>
  <si>
    <t>ÍNDICE</t>
  </si>
  <si>
    <t>Receita Operacional Líquida</t>
  </si>
  <si>
    <t xml:space="preserve">   .Despesas gerais e administrativas (G&amp;A)</t>
  </si>
  <si>
    <t xml:space="preserve">  ICMS s/ Faturamento</t>
  </si>
  <si>
    <t xml:space="preserve">  PIS/COFINS s/Faturamento</t>
  </si>
  <si>
    <t xml:space="preserve">  Amortização de gastos pré-operacionais</t>
  </si>
  <si>
    <t xml:space="preserve">  Custos de Operação e Manutenção (O&amp;M)</t>
  </si>
  <si>
    <t xml:space="preserve">  Despesas Administrativas, Gerais e Tributárias</t>
  </si>
  <si>
    <t>Lucro antes da contrib.social e IR</t>
  </si>
  <si>
    <t>Total dos tributos sobre o lucro</t>
  </si>
  <si>
    <t xml:space="preserve">  Imobilizado</t>
  </si>
  <si>
    <t>Aumento (redução) de caixa</t>
  </si>
  <si>
    <t xml:space="preserve">  Operacional - Transporte TCO - Petrobras</t>
  </si>
  <si>
    <t xml:space="preserve">    Total das Receitas</t>
  </si>
  <si>
    <t xml:space="preserve">  Matérias-Primas Consumidas</t>
  </si>
  <si>
    <t xml:space="preserve">  Custo dos Serviços Prestados</t>
  </si>
  <si>
    <t xml:space="preserve">  Materiais, Energia, Serviços de Terceiros e Outros</t>
  </si>
  <si>
    <t xml:space="preserve">  Perda/Recuperação de Valores Ativos</t>
  </si>
  <si>
    <t xml:space="preserve">    Total dos Insumos de Terceiros</t>
  </si>
  <si>
    <t xml:space="preserve">  Depreciação e Amortização</t>
  </si>
  <si>
    <t xml:space="preserve">  Resultado de Equivalência Patrimonial</t>
  </si>
  <si>
    <t xml:space="preserve">  Receitas Financeiras</t>
  </si>
  <si>
    <t>Realização de Reservas</t>
  </si>
  <si>
    <t xml:space="preserve">  Pessoal e Encargos</t>
  </si>
  <si>
    <t xml:space="preserve">  Impostos, Taxas e Contribuições</t>
  </si>
  <si>
    <t xml:space="preserve">  Juros s/Capital Próprio e Dividendos</t>
  </si>
  <si>
    <t>Total do Ativo Imobilizado</t>
  </si>
  <si>
    <t xml:space="preserve">  Lucro/(Prejuízo) Líquido do Exercício</t>
  </si>
  <si>
    <t>Dividendo Adicional Proposto</t>
  </si>
  <si>
    <t xml:space="preserve">Dividendo Adicional Proposto </t>
  </si>
  <si>
    <t>Insumos de Terceiros</t>
  </si>
  <si>
    <t>Reserva Legal</t>
  </si>
  <si>
    <t>Dividendos</t>
  </si>
  <si>
    <t>Total da Receita Operacional Bruta</t>
  </si>
  <si>
    <t>Capital Social</t>
  </si>
  <si>
    <t>Participações de empregados</t>
  </si>
  <si>
    <t>Lucro antes das participações de empregados</t>
  </si>
  <si>
    <t>Taxas de câmbio:</t>
  </si>
  <si>
    <t xml:space="preserve">   .Consumo de estoque de sobressalente </t>
  </si>
  <si>
    <t>EBITDA</t>
  </si>
  <si>
    <t>Principais Indicadores</t>
  </si>
  <si>
    <t>IR/CSLL Diferidos</t>
  </si>
  <si>
    <t>DEMONSTRAÇÕES CONTÁBEIS</t>
  </si>
  <si>
    <t>R$ 000</t>
  </si>
  <si>
    <t>ATIVO</t>
  </si>
  <si>
    <t>Clientes</t>
  </si>
  <si>
    <t xml:space="preserve">   .Imposto de Renda Pessoa Jurídica - IRPJ</t>
  </si>
  <si>
    <t xml:space="preserve">   .Redução / (Aumento) de Clientes</t>
  </si>
  <si>
    <t>Dividendo por ação</t>
  </si>
  <si>
    <t xml:space="preserve">   .Redução / (Aumento) dos demais Ativos de Curto Prazo</t>
  </si>
  <si>
    <t xml:space="preserve">           1 Liquidez Corrente</t>
  </si>
  <si>
    <t xml:space="preserve">                   Ativo Circulante/Passivo Circulante.</t>
  </si>
  <si>
    <t xml:space="preserve">           2 Liquidez Geral</t>
  </si>
  <si>
    <t xml:space="preserve">                  Passivos C/P + L/P / Passivo Total.</t>
  </si>
  <si>
    <t xml:space="preserve">          4 Garantia de Capital de Terceiros</t>
  </si>
  <si>
    <t xml:space="preserve">                  Patrimônio Líquido /Passivo Circulante+Exigível a Longo Prazo</t>
  </si>
  <si>
    <t xml:space="preserve">                  Representa quanto o Patrimônio Líquido pode arcar em relação ao total das </t>
  </si>
  <si>
    <t xml:space="preserve">                    dívidas da Companhia.</t>
  </si>
  <si>
    <t xml:space="preserve">          5 Margem Bruta</t>
  </si>
  <si>
    <t xml:space="preserve">                 Lucro bruto/Vendas Líquidas.</t>
  </si>
  <si>
    <t xml:space="preserve">                        tendem a melhorar à medida em que o projeto se aproxima da sua maturação, que é de longo prazo.</t>
  </si>
  <si>
    <t>Indicadores para publicação da Análise Financeira:</t>
  </si>
  <si>
    <t xml:space="preserve">           Indicadores para o Conselho Fiscal:</t>
  </si>
  <si>
    <t xml:space="preserve">               Nota: Estes indicadores devem ser analisados sob a condição de "Project Finance", onde  os mesmos</t>
  </si>
  <si>
    <t xml:space="preserve">Principais Indicadores </t>
  </si>
  <si>
    <t xml:space="preserve">  Lucro Líquido do Exercício</t>
  </si>
  <si>
    <t>DEMONSTRAÇÕES DE RESULTADOS</t>
  </si>
  <si>
    <t>Demonstrações de Resultados</t>
  </si>
  <si>
    <t>BALANÇOS PATRIMONIAIS</t>
  </si>
  <si>
    <t>Empresas Sistema Petrobras:</t>
  </si>
  <si>
    <t>Patrimônio Líquido:</t>
  </si>
  <si>
    <t>Reserva Especial</t>
  </si>
  <si>
    <t>Balanços Patrimoniais</t>
  </si>
  <si>
    <t xml:space="preserve">        DEMONSTRAÇÕES DAS MUTAÇÕES DO PATRIMÔNIO LÍQUIDO</t>
  </si>
  <si>
    <t>Demonstrações das Mutações do Patrimônio Líquido</t>
  </si>
  <si>
    <t>Lucro acumulado</t>
  </si>
  <si>
    <t xml:space="preserve">   .Encargos Financeiros e Variações Cambiais s/Financiamentos</t>
  </si>
  <si>
    <t xml:space="preserve">  Ajustes</t>
  </si>
  <si>
    <t xml:space="preserve">  Total dos Ajustes</t>
  </si>
  <si>
    <r>
      <t xml:space="preserve">       DEMONSTRAÇÕES DOS FLUXOS DE CAIXA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(Método Indireto - a partir do lucro)</t>
    </r>
  </si>
  <si>
    <t>Atividades Operacionais:</t>
  </si>
  <si>
    <t>Atividades de Financiamento:</t>
  </si>
  <si>
    <t>Atividades de Investimento:</t>
  </si>
  <si>
    <t xml:space="preserve">  Dividendos pagos, atualizados</t>
  </si>
  <si>
    <t>DEMONSTRAÇÕES DO VALOR ADICIONADO</t>
  </si>
  <si>
    <t>Demonstrações do Valor Adicionado</t>
  </si>
  <si>
    <t>Demonstrações dos Fluxos de Caixa</t>
  </si>
  <si>
    <t>Variações em ativos e passivos</t>
  </si>
  <si>
    <t xml:space="preserve">   .Imposto de renda e contribuição social diferidos</t>
  </si>
  <si>
    <t xml:space="preserve">   .Despesas financeiras</t>
  </si>
  <si>
    <t xml:space="preserve">   .Receitas financeiras</t>
  </si>
  <si>
    <t xml:space="preserve">  Resultado Financeiro:</t>
  </si>
  <si>
    <t xml:space="preserve">   .Depreciação Gasoduto </t>
  </si>
  <si>
    <r>
      <t xml:space="preserve">   .</t>
    </r>
    <r>
      <rPr>
        <sz val="10"/>
        <color indexed="8"/>
        <rFont val="Arial"/>
        <family val="2"/>
      </rPr>
      <t>Contribuição Social Sobre o Lucro Líquido</t>
    </r>
    <r>
      <rPr>
        <sz val="11"/>
        <color indexed="8"/>
        <rFont val="Arial"/>
        <family val="2"/>
      </rPr>
      <t xml:space="preserve"> - CSLL</t>
    </r>
  </si>
  <si>
    <t>Lucro Líquido do exercicio</t>
  </si>
  <si>
    <t xml:space="preserve">   .Gasoduto Bolívia-Brasil</t>
  </si>
  <si>
    <t xml:space="preserve">   .Outros Bens Patrimoniais</t>
  </si>
  <si>
    <t>PASSIVO</t>
  </si>
  <si>
    <t>Fornecedores</t>
  </si>
  <si>
    <t>Financiamentos Multilaterais</t>
  </si>
  <si>
    <t>Capital</t>
  </si>
  <si>
    <t>Resultado do Exercício</t>
  </si>
  <si>
    <t xml:space="preserve">  Depreciação do Gasoduto e de bens operacionais</t>
  </si>
  <si>
    <t>Reservas de lucro: Especial + a Realizar</t>
  </si>
  <si>
    <t>TOTAL DO ATIVO</t>
  </si>
  <si>
    <t>TOTAL DO PASSIVO</t>
  </si>
  <si>
    <t>Total do Ativo Circulante</t>
  </si>
  <si>
    <t>Total do Passivo Circulante</t>
  </si>
  <si>
    <t>Total do Patrimônio Líquido</t>
  </si>
  <si>
    <t>Total das Retenções</t>
  </si>
  <si>
    <t>Total do Valor Adicionado recebido em transferência</t>
  </si>
  <si>
    <t>Total da Distribuição do Valor Adicionado</t>
  </si>
  <si>
    <t xml:space="preserve">  Outras receitas - Fatº líquido Gaspetro - cessão de faixa</t>
  </si>
  <si>
    <t>Recursos Líquidos proveniente das Atividades Operacionais</t>
  </si>
  <si>
    <t>Recursos utilizados nas Atividades de Financiamento</t>
  </si>
  <si>
    <t>Recursos utilizados nas Atividades de Investimento</t>
  </si>
  <si>
    <t>Quantidade transportada</t>
  </si>
  <si>
    <t>Quantidade faturada</t>
  </si>
  <si>
    <t>Enc. de cap. não utilizada-ECNU</t>
  </si>
  <si>
    <t>Deduções da Receita Operacional Bruta</t>
  </si>
  <si>
    <t>Custo Operacional do Gasoduto</t>
  </si>
  <si>
    <t>Estoque de Sobressalentes</t>
  </si>
  <si>
    <t>Obrigações atuariais PP2</t>
  </si>
  <si>
    <t xml:space="preserve">          3 Endividamento </t>
  </si>
  <si>
    <t xml:space="preserve">          3.1 Grau de Endividamento </t>
  </si>
  <si>
    <t xml:space="preserve">          3.2 Endividamento Liquido (%)</t>
  </si>
  <si>
    <t>Lucro bruto</t>
  </si>
  <si>
    <t>Despesas financeiras, líquidas</t>
  </si>
  <si>
    <t xml:space="preserve">              (***) dividas com terceiros e divida subordinada menos caixa, bancos e aplicações financeiras</t>
  </si>
  <si>
    <t xml:space="preserve">Investimentos </t>
  </si>
  <si>
    <t>Endividamento em moeda estrangeira</t>
  </si>
  <si>
    <t xml:space="preserve">                Endividamento Líquido (***) / Patrimônio Líquido.</t>
  </si>
  <si>
    <t xml:space="preserve">   .Operações a termo (Hedge)</t>
  </si>
  <si>
    <t>Circulante: (Nota 4)</t>
  </si>
  <si>
    <t>Não Circulante: (Nota 4)</t>
  </si>
  <si>
    <t>Imobilizado (Nota 2)</t>
  </si>
  <si>
    <t>Não circulante: (Nota 4)</t>
  </si>
  <si>
    <t>Receita Operacional (Nota 5 )</t>
  </si>
  <si>
    <t xml:space="preserve">  Serviço de Transporte TCO - Petrobras</t>
  </si>
  <si>
    <t xml:space="preserve">  Serviço de Transporte TCX - Petrobras</t>
  </si>
  <si>
    <t xml:space="preserve">  Serviço de Transporte CPAC - Petrobras</t>
  </si>
  <si>
    <t xml:space="preserve">   .Ganho/perda de capital</t>
  </si>
  <si>
    <t>Outros Resultados Abrangentes</t>
  </si>
  <si>
    <t>Outros Resultado Abrangentes</t>
  </si>
  <si>
    <t>Ajuste de Avaliação Patrimonial</t>
  </si>
  <si>
    <t>Reserva de Lucros</t>
  </si>
  <si>
    <t xml:space="preserve">                 Lucro líquido/Receitas líquidas.</t>
  </si>
  <si>
    <t xml:space="preserve">          6 Margem Liquida</t>
  </si>
  <si>
    <t xml:space="preserve">  ISS s/ Faturamento</t>
  </si>
  <si>
    <t xml:space="preserve">   .Outras Receitas Operacionais</t>
  </si>
  <si>
    <t xml:space="preserve">   .Redução nos adiantamentos recebidos da Petrobras</t>
  </si>
  <si>
    <t xml:space="preserve">   .Aumento / (Redução) no imposto de renda e contribuição social </t>
  </si>
  <si>
    <t xml:space="preserve">  Pagt. juros dos dividendos</t>
  </si>
  <si>
    <t>Caixa , Bancos e Aplicações Financeiras no final do período</t>
  </si>
  <si>
    <t xml:space="preserve">    Rendimento de Titulos </t>
  </si>
  <si>
    <t xml:space="preserve">   .Var.Cambiais </t>
  </si>
  <si>
    <t xml:space="preserve">    Baixa de Imobilizado</t>
  </si>
  <si>
    <r>
      <t xml:space="preserve">R$/US$ - média do período </t>
    </r>
    <r>
      <rPr>
        <b/>
        <sz val="12"/>
        <rFont val="Arial"/>
        <family val="2"/>
      </rPr>
      <t>(*)</t>
    </r>
  </si>
  <si>
    <r>
      <t xml:space="preserve">R$/US$ - final do mês </t>
    </r>
    <r>
      <rPr>
        <b/>
        <sz val="12"/>
        <rFont val="Arial"/>
        <family val="2"/>
      </rPr>
      <t>(**)</t>
    </r>
  </si>
  <si>
    <r>
      <t xml:space="preserve">R$/US$ - inicio do ano </t>
    </r>
    <r>
      <rPr>
        <b/>
        <sz val="12"/>
        <rFont val="Arial"/>
        <family val="2"/>
      </rPr>
      <t>(**)</t>
    </r>
  </si>
  <si>
    <r>
      <t>(*)</t>
    </r>
    <r>
      <rPr>
        <sz val="10.5"/>
        <rFont val="Arial"/>
        <family val="2"/>
      </rPr>
      <t xml:space="preserve"> Influência direta sobre as receitas operacionais (contratos de prestação de serviço dolarizados).</t>
    </r>
  </si>
  <si>
    <r>
      <t>(**)</t>
    </r>
    <r>
      <rPr>
        <sz val="10.5"/>
        <rFont val="Arial"/>
        <family val="2"/>
      </rPr>
      <t xml:space="preserve"> Influência direta sobre o saldo das dívidas e consequentemente no resultado de variação cambial.</t>
    </r>
  </si>
  <si>
    <t xml:space="preserve">     .Petrobras - EPS</t>
  </si>
  <si>
    <t xml:space="preserve">Remensuração ajuste atuarial </t>
  </si>
  <si>
    <t>Pagamento Impostos/Contribuição social</t>
  </si>
  <si>
    <t>Depositos Judiciais e outros</t>
  </si>
  <si>
    <t xml:space="preserve">  Serviço de Transporte Chamada Publica </t>
  </si>
  <si>
    <t xml:space="preserve">  Serviço de Transporte Interruptivel</t>
  </si>
  <si>
    <t xml:space="preserve">     .Petrobras - Variação Cambial Faturamento</t>
  </si>
  <si>
    <t xml:space="preserve">    .Investimento</t>
  </si>
  <si>
    <t xml:space="preserve">  Operacional - Transporte  Chamada Publica</t>
  </si>
  <si>
    <t xml:space="preserve">  Operacional - Transporte Interruptivel</t>
  </si>
  <si>
    <t>Imposto de Renda e Contrib Social</t>
  </si>
  <si>
    <t>Tributos a recolher - Outros</t>
  </si>
  <si>
    <t xml:space="preserve">  Serviço de Balanceamento - Parcela fixa</t>
  </si>
  <si>
    <t>Dividendos Adicionais propostos</t>
  </si>
  <si>
    <t>MARÇO DE 2024</t>
  </si>
  <si>
    <t>Demonstrações Contábeis de Março de 2024</t>
  </si>
  <si>
    <t>Em 31 de março</t>
  </si>
  <si>
    <t>Março</t>
  </si>
  <si>
    <t xml:space="preserve">  Serviço de consultoria e Outras</t>
  </si>
  <si>
    <t>Em 31 de Dezembro de 2023</t>
  </si>
  <si>
    <t>Dividendo Compl- AGO xx/04/2019</t>
  </si>
  <si>
    <t>Dividendos intermediarios</t>
  </si>
  <si>
    <t xml:space="preserve">   .Pis/Cofins recuperação do imobilizado</t>
  </si>
  <si>
    <t xml:space="preserve">   .Aumento / (Redução) dos Passivos de Curto Prazo</t>
  </si>
  <si>
    <t xml:space="preserve">  Aumento de Capital</t>
  </si>
  <si>
    <t xml:space="preserve"> (Aumento)/Redução nos depositos vinculados</t>
  </si>
  <si>
    <t xml:space="preserve">  Empresas do Sistema Petrobras -Principal</t>
  </si>
  <si>
    <t xml:space="preserve">     .Gaspetro - redução nos empréstimos subordinados e outras</t>
  </si>
  <si>
    <t xml:space="preserve">  Empresas do Sistema Petrobras -Juros</t>
  </si>
  <si>
    <r>
      <t xml:space="preserve">     .Petrobras -</t>
    </r>
    <r>
      <rPr>
        <sz val="8"/>
        <color indexed="8"/>
        <rFont val="Arial"/>
        <family val="2"/>
      </rPr>
      <t xml:space="preserve"> reduções nas dívidas, líquidas do recebtº de Estações de Entrega</t>
    </r>
  </si>
  <si>
    <t xml:space="preserve">  Pagt. juros dos financiamentos a agencias multilaterais de credito</t>
  </si>
  <si>
    <t xml:space="preserve">  Redução do capital social</t>
  </si>
  <si>
    <t xml:space="preserve">  Pagt. juros dos empréstimos subordinados dos demais acionistas</t>
  </si>
  <si>
    <t>Redução (aumento) de titulos e valores mobiliarios</t>
  </si>
  <si>
    <t>Efeito de ganho e perda cambial no Caixa (só em 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</si>
</sst>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7" formatCode="_(&quot;R$ &quot;* #,##0.00_);_(&quot;R$ &quot;* \(#,##0.00\);_(&quot;R$ &quot;* &quot;-&quot;??_);_(@_)"/>
    <numFmt numFmtId="168" formatCode="_(* #,##0.00_);_(* \(#,##0.00\);_(* &quot;-&quot;??_);_(@_)"/>
    <numFmt numFmtId="173" formatCode="_(* #,##0_);_(* \(#,##0\);_(* &quot;-&quot;??_);_(@_)"/>
    <numFmt numFmtId="178" formatCode="#,##0.0"/>
    <numFmt numFmtId="180" formatCode="0.0%"/>
    <numFmt numFmtId="192" formatCode="General_)"/>
  </numFmts>
  <fonts count="95">
    <font>
      <sz val="10"/>
      <name val="Arial"/>
    </font>
    <font>
      <sz val="10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20"/>
      <color indexed="8"/>
      <name val="Swis721 Hv BT"/>
    </font>
    <font>
      <sz val="12"/>
      <color indexed="8"/>
      <name val="Swis721 Hv BT"/>
    </font>
    <font>
      <b/>
      <sz val="8"/>
      <color indexed="8"/>
      <name val="Arial"/>
      <family val="2"/>
    </font>
    <font>
      <b/>
      <i/>
      <sz val="22"/>
      <color indexed="62"/>
      <name val="Arial"/>
      <family val="2"/>
    </font>
    <font>
      <sz val="22"/>
      <color indexed="8"/>
      <name val="Arial"/>
      <family val="2"/>
    </font>
    <font>
      <sz val="22"/>
      <name val="Arial"/>
      <family val="2"/>
    </font>
    <font>
      <sz val="12"/>
      <color indexed="8"/>
      <name val="Verdana"/>
      <family val="2"/>
    </font>
    <font>
      <sz val="12"/>
      <name val="Verdana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u/>
      <sz val="10"/>
      <color indexed="12"/>
      <name val="Arial"/>
      <family val="2"/>
    </font>
    <font>
      <b/>
      <i/>
      <sz val="18"/>
      <color indexed="8"/>
      <name val="Arial"/>
      <family val="2"/>
    </font>
    <font>
      <b/>
      <sz val="8"/>
      <name val="Arial"/>
      <family val="2"/>
    </font>
    <font>
      <sz val="10"/>
      <color indexed="17"/>
      <name val="Verdana"/>
      <family val="2"/>
    </font>
    <font>
      <sz val="10"/>
      <color indexed="17"/>
      <name val="Arial"/>
      <family val="2"/>
    </font>
    <font>
      <sz val="11"/>
      <color indexed="17"/>
      <name val="Verdana"/>
      <family val="2"/>
    </font>
    <font>
      <b/>
      <sz val="11"/>
      <color indexed="17"/>
      <name val="Verdana"/>
      <family val="2"/>
    </font>
    <font>
      <b/>
      <sz val="22"/>
      <color indexed="62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u/>
      <sz val="10"/>
      <color indexed="8"/>
      <name val="Arial"/>
      <family val="2"/>
    </font>
    <font>
      <b/>
      <u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1"/>
      <name val="Arial"/>
      <family val="2"/>
    </font>
    <font>
      <b/>
      <sz val="16"/>
      <color indexed="8"/>
      <name val="Arial"/>
      <family val="2"/>
    </font>
    <font>
      <b/>
      <i/>
      <sz val="11"/>
      <color indexed="62"/>
      <name val="Arial"/>
      <family val="2"/>
    </font>
    <font>
      <sz val="10"/>
      <color indexed="9"/>
      <name val="Arial"/>
      <family val="2"/>
    </font>
    <font>
      <b/>
      <sz val="12"/>
      <color indexed="17"/>
      <name val="Arial"/>
      <family val="2"/>
    </font>
    <font>
      <sz val="12"/>
      <color indexed="57"/>
      <name val="Verdana"/>
      <family val="2"/>
    </font>
    <font>
      <b/>
      <sz val="11"/>
      <color indexed="57"/>
      <name val="Verdana"/>
      <family val="2"/>
    </font>
    <font>
      <sz val="11"/>
      <color indexed="57"/>
      <name val="Verdana"/>
      <family val="2"/>
    </font>
    <font>
      <b/>
      <sz val="11"/>
      <name val="Verdana"/>
      <family val="2"/>
    </font>
    <font>
      <sz val="9"/>
      <name val="Arial"/>
      <family val="2"/>
    </font>
    <font>
      <b/>
      <sz val="15"/>
      <color indexed="8"/>
      <name val="Arial"/>
      <family val="2"/>
    </font>
    <font>
      <b/>
      <sz val="12"/>
      <color indexed="10"/>
      <name val="Arial"/>
      <family val="2"/>
    </font>
    <font>
      <b/>
      <sz val="10.5"/>
      <color indexed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</font>
    <font>
      <b/>
      <sz val="10"/>
      <color indexed="17"/>
      <name val="Arial"/>
      <family val="2"/>
    </font>
    <font>
      <sz val="14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6">
    <xf numFmtId="0" fontId="0" fillId="0" borderId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3" fillId="17" borderId="0" applyNumberFormat="0" applyBorder="0" applyAlignment="0" applyProtection="0"/>
    <xf numFmtId="0" fontId="72" fillId="17" borderId="0" applyNumberFormat="0" applyBorder="0" applyAlignment="0" applyProtection="0"/>
    <xf numFmtId="0" fontId="73" fillId="18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2" fillId="19" borderId="0" applyNumberFormat="0" applyBorder="0" applyAlignment="0" applyProtection="0"/>
    <xf numFmtId="0" fontId="73" fillId="20" borderId="0" applyNumberFormat="0" applyBorder="0" applyAlignment="0" applyProtection="0"/>
    <xf numFmtId="0" fontId="72" fillId="20" borderId="0" applyNumberFormat="0" applyBorder="0" applyAlignment="0" applyProtection="0"/>
    <xf numFmtId="0" fontId="73" fillId="21" borderId="0" applyNumberFormat="0" applyBorder="0" applyAlignment="0" applyProtection="0"/>
    <xf numFmtId="0" fontId="72" fillId="21" borderId="0" applyNumberFormat="0" applyBorder="0" applyAlignment="0" applyProtection="0"/>
    <xf numFmtId="0" fontId="73" fillId="22" borderId="0" applyNumberFormat="0" applyBorder="0" applyAlignment="0" applyProtection="0"/>
    <xf numFmtId="0" fontId="72" fillId="22" borderId="0" applyNumberFormat="0" applyBorder="0" applyAlignment="0" applyProtection="0"/>
    <xf numFmtId="0" fontId="74" fillId="23" borderId="0" applyNumberFormat="0" applyBorder="0" applyAlignment="0" applyProtection="0"/>
    <xf numFmtId="0" fontId="75" fillId="24" borderId="23" applyNumberFormat="0" applyAlignment="0" applyProtection="0"/>
    <xf numFmtId="0" fontId="76" fillId="25" borderId="24" applyNumberFormat="0" applyAlignment="0" applyProtection="0"/>
    <xf numFmtId="0" fontId="77" fillId="0" borderId="25" applyNumberFormat="0" applyFill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73" fillId="31" borderId="0" applyNumberFormat="0" applyBorder="0" applyAlignment="0" applyProtection="0"/>
    <xf numFmtId="0" fontId="78" fillId="32" borderId="23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0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167" fontId="20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0" fontId="79" fillId="33" borderId="0" applyNumberFormat="0" applyBorder="0" applyAlignment="0" applyProtection="0"/>
    <xf numFmtId="0" fontId="72" fillId="0" borderId="0"/>
    <xf numFmtId="192" fontId="67" fillId="0" borderId="0"/>
    <xf numFmtId="0" fontId="20" fillId="0" borderId="0"/>
    <xf numFmtId="0" fontId="20" fillId="0" borderId="0"/>
    <xf numFmtId="0" fontId="72" fillId="0" borderId="0"/>
    <xf numFmtId="0" fontId="20" fillId="0" borderId="0"/>
    <xf numFmtId="0" fontId="1" fillId="0" borderId="0"/>
    <xf numFmtId="0" fontId="69" fillId="0" borderId="0"/>
    <xf numFmtId="0" fontId="70" fillId="0" borderId="0"/>
    <xf numFmtId="0" fontId="71" fillId="0" borderId="0"/>
    <xf numFmtId="0" fontId="59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0" fillId="0" borderId="0"/>
    <xf numFmtId="0" fontId="62" fillId="0" borderId="0"/>
    <xf numFmtId="0" fontId="63" fillId="0" borderId="0"/>
    <xf numFmtId="0" fontId="20" fillId="0" borderId="0"/>
    <xf numFmtId="0" fontId="20" fillId="0" borderId="0"/>
    <xf numFmtId="0" fontId="63" fillId="0" borderId="0"/>
    <xf numFmtId="0" fontId="63" fillId="0" borderId="0"/>
    <xf numFmtId="0" fontId="20" fillId="0" borderId="0"/>
    <xf numFmtId="0" fontId="64" fillId="0" borderId="0"/>
    <xf numFmtId="0" fontId="20" fillId="0" borderId="0"/>
    <xf numFmtId="0" fontId="64" fillId="0" borderId="0"/>
    <xf numFmtId="0" fontId="20" fillId="0" borderId="0"/>
    <xf numFmtId="0" fontId="69" fillId="0" borderId="0"/>
    <xf numFmtId="0" fontId="69" fillId="0" borderId="0"/>
    <xf numFmtId="0" fontId="63" fillId="0" borderId="0"/>
    <xf numFmtId="0" fontId="72" fillId="0" borderId="0"/>
    <xf numFmtId="0" fontId="20" fillId="0" borderId="0"/>
    <xf numFmtId="0" fontId="20" fillId="0" borderId="0"/>
    <xf numFmtId="0" fontId="2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34" borderId="26" applyNumberFormat="0" applyFont="0" applyAlignment="0" applyProtection="0"/>
    <xf numFmtId="9" fontId="7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80" fillId="35" borderId="0" applyNumberFormat="0" applyBorder="0" applyAlignment="0" applyProtection="0"/>
    <xf numFmtId="0" fontId="81" fillId="24" borderId="27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8" applyNumberFormat="0" applyFill="0" applyAlignment="0" applyProtection="0"/>
    <xf numFmtId="0" fontId="86" fillId="0" borderId="29" applyNumberFormat="0" applyFill="0" applyAlignment="0" applyProtection="0"/>
    <xf numFmtId="0" fontId="87" fillId="0" borderId="30" applyNumberFormat="0" applyFill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31" applyNumberFormat="0" applyFill="0" applyAlignment="0" applyProtection="0"/>
    <xf numFmtId="43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1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68" fillId="0" borderId="0" applyFont="0" applyFill="0" applyBorder="0" applyAlignment="0" applyProtection="0"/>
    <xf numFmtId="168" fontId="92" fillId="0" borderId="0" applyFont="0" applyFill="0" applyBorder="0" applyAlignment="0" applyProtection="0"/>
    <xf numFmtId="9" fontId="92" fillId="0" borderId="0" applyFont="0" applyFill="0" applyBorder="0" applyAlignment="0" applyProtection="0"/>
  </cellStyleXfs>
  <cellXfs count="365">
    <xf numFmtId="0" fontId="0" fillId="0" borderId="0" xfId="0"/>
    <xf numFmtId="0" fontId="2" fillId="0" borderId="0" xfId="111"/>
    <xf numFmtId="0" fontId="3" fillId="0" borderId="0" xfId="111" applyFont="1" applyProtection="1"/>
    <xf numFmtId="0" fontId="4" fillId="0" borderId="0" xfId="111" applyFont="1" applyProtection="1"/>
    <xf numFmtId="0" fontId="5" fillId="0" borderId="0" xfId="111" applyFont="1" applyProtection="1"/>
    <xf numFmtId="0" fontId="6" fillId="0" borderId="0" xfId="111" applyFont="1" applyProtection="1"/>
    <xf numFmtId="0" fontId="7" fillId="0" borderId="0" xfId="111" applyFont="1" applyAlignment="1" applyProtection="1">
      <alignment horizontal="centerContinuous"/>
    </xf>
    <xf numFmtId="0" fontId="8" fillId="0" borderId="0" xfId="111" applyFont="1" applyAlignment="1" applyProtection="1">
      <alignment horizontal="centerContinuous"/>
    </xf>
    <xf numFmtId="0" fontId="9" fillId="0" borderId="0" xfId="111" applyFont="1"/>
    <xf numFmtId="0" fontId="3" fillId="0" borderId="0" xfId="111" applyFont="1" applyAlignment="1" applyProtection="1">
      <alignment horizontal="centerContinuous"/>
    </xf>
    <xf numFmtId="0" fontId="10" fillId="0" borderId="0" xfId="111" applyFont="1" applyProtection="1"/>
    <xf numFmtId="0" fontId="11" fillId="0" borderId="0" xfId="111" applyFont="1"/>
    <xf numFmtId="0" fontId="10" fillId="0" borderId="0" xfId="111" applyFont="1" applyBorder="1" applyProtection="1"/>
    <xf numFmtId="0" fontId="11" fillId="0" borderId="0" xfId="111" applyFont="1" applyBorder="1"/>
    <xf numFmtId="0" fontId="3" fillId="0" borderId="0" xfId="111" applyFont="1" applyBorder="1" applyProtection="1"/>
    <xf numFmtId="37" fontId="11" fillId="0" borderId="0" xfId="111" applyNumberFormat="1" applyFont="1"/>
    <xf numFmtId="0" fontId="17" fillId="0" borderId="0" xfId="0" applyFont="1" applyBorder="1" applyProtection="1"/>
    <xf numFmtId="0" fontId="26" fillId="0" borderId="3" xfId="111" applyFont="1" applyBorder="1"/>
    <xf numFmtId="0" fontId="26" fillId="0" borderId="4" xfId="111" applyFont="1" applyBorder="1"/>
    <xf numFmtId="0" fontId="26" fillId="0" borderId="5" xfId="111" applyFont="1" applyBorder="1"/>
    <xf numFmtId="0" fontId="26" fillId="0" borderId="6" xfId="111" applyFont="1" applyBorder="1"/>
    <xf numFmtId="0" fontId="26" fillId="0" borderId="7" xfId="111" applyFont="1" applyBorder="1"/>
    <xf numFmtId="49" fontId="17" fillId="0" borderId="0" xfId="111" applyNumberFormat="1" applyFont="1" applyBorder="1" applyAlignment="1" applyProtection="1">
      <alignment horizontal="left"/>
    </xf>
    <xf numFmtId="0" fontId="35" fillId="0" borderId="0" xfId="111" applyFont="1" applyAlignment="1" applyProtection="1">
      <alignment horizontal="centerContinuous"/>
    </xf>
    <xf numFmtId="0" fontId="36" fillId="0" borderId="0" xfId="111" applyFont="1"/>
    <xf numFmtId="0" fontId="38" fillId="0" borderId="0" xfId="111" applyFont="1" applyAlignment="1" applyProtection="1">
      <alignment horizontal="center"/>
    </xf>
    <xf numFmtId="49" fontId="14" fillId="0" borderId="0" xfId="111" applyNumberFormat="1" applyFont="1" applyBorder="1" applyAlignment="1" applyProtection="1">
      <alignment horizontal="left"/>
    </xf>
    <xf numFmtId="0" fontId="12" fillId="0" borderId="0" xfId="0" applyFont="1" applyBorder="1" applyProtection="1"/>
    <xf numFmtId="0" fontId="3" fillId="0" borderId="0" xfId="0" applyFont="1" applyBorder="1" applyProtection="1"/>
    <xf numFmtId="0" fontId="36" fillId="0" borderId="0" xfId="111" applyFont="1" applyBorder="1"/>
    <xf numFmtId="0" fontId="19" fillId="0" borderId="0" xfId="111" applyFont="1"/>
    <xf numFmtId="0" fontId="20" fillId="0" borderId="9" xfId="111" applyFont="1" applyBorder="1"/>
    <xf numFmtId="37" fontId="20" fillId="0" borderId="9" xfId="111" applyNumberFormat="1" applyFont="1" applyBorder="1"/>
    <xf numFmtId="0" fontId="42" fillId="0" borderId="9" xfId="111" applyFont="1" applyBorder="1"/>
    <xf numFmtId="0" fontId="11" fillId="0" borderId="13" xfId="111" applyFont="1" applyBorder="1"/>
    <xf numFmtId="37" fontId="3" fillId="0" borderId="0" xfId="111" applyNumberFormat="1" applyFont="1" applyProtection="1"/>
    <xf numFmtId="0" fontId="42" fillId="0" borderId="8" xfId="111" applyFont="1" applyBorder="1"/>
    <xf numFmtId="0" fontId="46" fillId="0" borderId="9" xfId="111" applyFont="1" applyBorder="1"/>
    <xf numFmtId="0" fontId="19" fillId="0" borderId="14" xfId="111" applyFont="1" applyBorder="1" applyAlignment="1">
      <alignment horizontal="center"/>
    </xf>
    <xf numFmtId="0" fontId="20" fillId="0" borderId="10" xfId="111" applyFont="1" applyBorder="1" applyAlignment="1">
      <alignment horizontal="center"/>
    </xf>
    <xf numFmtId="0" fontId="42" fillId="0" borderId="11" xfId="111" applyFont="1" applyBorder="1"/>
    <xf numFmtId="0" fontId="19" fillId="0" borderId="13" xfId="111" applyFont="1" applyBorder="1"/>
    <xf numFmtId="0" fontId="30" fillId="0" borderId="8" xfId="111" applyFont="1" applyBorder="1" applyAlignment="1">
      <alignment horizontal="center"/>
    </xf>
    <xf numFmtId="0" fontId="19" fillId="2" borderId="13" xfId="111" applyFont="1" applyFill="1" applyBorder="1"/>
    <xf numFmtId="0" fontId="55" fillId="2" borderId="1" xfId="111" applyFont="1" applyFill="1" applyBorder="1"/>
    <xf numFmtId="0" fontId="42" fillId="2" borderId="9" xfId="111" applyFont="1" applyFill="1" applyBorder="1"/>
    <xf numFmtId="37" fontId="20" fillId="3" borderId="15" xfId="111" applyNumberFormat="1" applyFont="1" applyFill="1" applyBorder="1"/>
    <xf numFmtId="37" fontId="20" fillId="3" borderId="17" xfId="111" applyNumberFormat="1" applyFont="1" applyFill="1" applyBorder="1"/>
    <xf numFmtId="37" fontId="10" fillId="0" borderId="0" xfId="111" applyNumberFormat="1" applyFont="1" applyProtection="1"/>
    <xf numFmtId="37" fontId="2" fillId="0" borderId="0" xfId="111" applyNumberFormat="1"/>
    <xf numFmtId="37" fontId="8" fillId="0" borderId="0" xfId="111" applyNumberFormat="1" applyFont="1" applyAlignment="1" applyProtection="1">
      <alignment horizontal="centerContinuous"/>
    </xf>
    <xf numFmtId="37" fontId="9" fillId="0" borderId="0" xfId="111" applyNumberFormat="1" applyFont="1"/>
    <xf numFmtId="37" fontId="20" fillId="0" borderId="15" xfId="111" applyNumberFormat="1" applyFont="1" applyBorder="1"/>
    <xf numFmtId="37" fontId="30" fillId="0" borderId="8" xfId="111" applyNumberFormat="1" applyFont="1" applyBorder="1" applyAlignment="1">
      <alignment horizontal="center"/>
    </xf>
    <xf numFmtId="37" fontId="12" fillId="0" borderId="15" xfId="111" applyNumberFormat="1" applyFont="1" applyBorder="1"/>
    <xf numFmtId="0" fontId="12" fillId="0" borderId="9" xfId="111" applyFont="1" applyBorder="1" applyAlignment="1">
      <alignment horizontal="left"/>
    </xf>
    <xf numFmtId="0" fontId="3" fillId="0" borderId="0" xfId="111" applyFont="1"/>
    <xf numFmtId="0" fontId="12" fillId="0" borderId="9" xfId="111" applyFont="1" applyBorder="1"/>
    <xf numFmtId="0" fontId="41" fillId="0" borderId="9" xfId="111" applyFont="1" applyBorder="1"/>
    <xf numFmtId="0" fontId="25" fillId="0" borderId="1" xfId="111" applyFont="1" applyBorder="1"/>
    <xf numFmtId="49" fontId="14" fillId="0" borderId="0" xfId="111" applyNumberFormat="1" applyFont="1" applyAlignment="1">
      <alignment horizontal="left"/>
    </xf>
    <xf numFmtId="0" fontId="3" fillId="0" borderId="0" xfId="0" applyFont="1"/>
    <xf numFmtId="0" fontId="12" fillId="0" borderId="0" xfId="0" applyFont="1"/>
    <xf numFmtId="37" fontId="12" fillId="0" borderId="0" xfId="0" applyNumberFormat="1" applyFont="1"/>
    <xf numFmtId="37" fontId="3" fillId="0" borderId="0" xfId="0" applyNumberFormat="1" applyFont="1"/>
    <xf numFmtId="0" fontId="14" fillId="0" borderId="0" xfId="111" applyFont="1" applyAlignment="1">
      <alignment horizontal="left"/>
    </xf>
    <xf numFmtId="0" fontId="12" fillId="0" borderId="15" xfId="111" applyFont="1" applyBorder="1"/>
    <xf numFmtId="0" fontId="37" fillId="0" borderId="0" xfId="111" applyFont="1" applyAlignment="1" applyProtection="1">
      <alignment horizontal="center"/>
    </xf>
    <xf numFmtId="0" fontId="39" fillId="0" borderId="0" xfId="111" applyFont="1" applyAlignment="1" applyProtection="1">
      <alignment horizontal="center"/>
    </xf>
    <xf numFmtId="0" fontId="39" fillId="0" borderId="0" xfId="111" applyFont="1" applyAlignment="1">
      <alignment horizontal="center"/>
    </xf>
    <xf numFmtId="0" fontId="39" fillId="0" borderId="0" xfId="111" applyFont="1"/>
    <xf numFmtId="0" fontId="37" fillId="0" borderId="0" xfId="111" applyFont="1" applyAlignment="1">
      <alignment horizontal="center"/>
    </xf>
    <xf numFmtId="0" fontId="37" fillId="0" borderId="0" xfId="111" applyFont="1"/>
    <xf numFmtId="0" fontId="2" fillId="2" borderId="0" xfId="111" applyFill="1"/>
    <xf numFmtId="0" fontId="2" fillId="2" borderId="0" xfId="111" applyFill="1" applyAlignment="1">
      <alignment horizontal="center"/>
    </xf>
    <xf numFmtId="0" fontId="19" fillId="2" borderId="0" xfId="111" applyFont="1" applyFill="1" applyAlignment="1">
      <alignment horizontal="center"/>
    </xf>
    <xf numFmtId="0" fontId="23" fillId="2" borderId="0" xfId="111" applyFont="1" applyFill="1" applyAlignment="1">
      <alignment horizontal="center"/>
    </xf>
    <xf numFmtId="0" fontId="3" fillId="2" borderId="0" xfId="111" applyFont="1" applyFill="1"/>
    <xf numFmtId="0" fontId="2" fillId="2" borderId="14" xfId="111" applyFill="1" applyBorder="1" applyAlignment="1">
      <alignment horizontal="center"/>
    </xf>
    <xf numFmtId="0" fontId="2" fillId="2" borderId="1" xfId="111" applyFill="1" applyBorder="1"/>
    <xf numFmtId="0" fontId="20" fillId="2" borderId="0" xfId="111" applyFont="1" applyFill="1" applyAlignment="1">
      <alignment horizontal="center"/>
    </xf>
    <xf numFmtId="167" fontId="2" fillId="2" borderId="0" xfId="184" applyNumberFormat="1" applyFont="1" applyFill="1" applyBorder="1" applyAlignment="1">
      <alignment horizontal="center"/>
    </xf>
    <xf numFmtId="9" fontId="42" fillId="2" borderId="9" xfId="185" applyFont="1" applyFill="1" applyBorder="1"/>
    <xf numFmtId="0" fontId="57" fillId="2" borderId="0" xfId="111" applyFont="1" applyFill="1" applyAlignment="1">
      <alignment horizontal="left"/>
    </xf>
    <xf numFmtId="0" fontId="14" fillId="2" borderId="0" xfId="111" applyFont="1" applyFill="1"/>
    <xf numFmtId="180" fontId="2" fillId="2" borderId="0" xfId="111" applyNumberFormat="1" applyFill="1" applyAlignment="1">
      <alignment horizontal="right"/>
    </xf>
    <xf numFmtId="0" fontId="57" fillId="2" borderId="9" xfId="111" applyFont="1" applyFill="1" applyBorder="1"/>
    <xf numFmtId="0" fontId="65" fillId="2" borderId="1" xfId="111" applyFont="1" applyFill="1" applyBorder="1"/>
    <xf numFmtId="0" fontId="3" fillId="2" borderId="0" xfId="111" applyFont="1" applyFill="1" applyAlignment="1">
      <alignment horizontal="center"/>
    </xf>
    <xf numFmtId="0" fontId="3" fillId="2" borderId="9" xfId="111" applyFont="1" applyFill="1" applyBorder="1"/>
    <xf numFmtId="0" fontId="65" fillId="2" borderId="2" xfId="111" applyFont="1" applyFill="1" applyBorder="1"/>
    <xf numFmtId="0" fontId="3" fillId="2" borderId="10" xfId="111" applyFont="1" applyFill="1" applyBorder="1" applyAlignment="1">
      <alignment horizontal="center"/>
    </xf>
    <xf numFmtId="0" fontId="3" fillId="2" borderId="10" xfId="111" applyFont="1" applyFill="1" applyBorder="1"/>
    <xf numFmtId="0" fontId="3" fillId="2" borderId="11" xfId="111" applyFont="1" applyFill="1" applyBorder="1"/>
    <xf numFmtId="0" fontId="58" fillId="2" borderId="0" xfId="111" applyFont="1" applyFill="1"/>
    <xf numFmtId="0" fontId="38" fillId="0" borderId="0" xfId="111" applyFont="1" applyAlignment="1">
      <alignment horizontal="center"/>
    </xf>
    <xf numFmtId="37" fontId="38" fillId="0" borderId="0" xfId="111" applyNumberFormat="1" applyFont="1" applyAlignment="1">
      <alignment horizontal="center"/>
    </xf>
    <xf numFmtId="37" fontId="3" fillId="0" borderId="0" xfId="111" applyNumberFormat="1" applyFont="1"/>
    <xf numFmtId="37" fontId="2" fillId="0" borderId="14" xfId="111" applyNumberFormat="1" applyBorder="1" applyAlignment="1">
      <alignment horizontal="center"/>
    </xf>
    <xf numFmtId="0" fontId="2" fillId="0" borderId="1" xfId="111" applyBorder="1"/>
    <xf numFmtId="37" fontId="20" fillId="0" borderId="0" xfId="111" applyNumberFormat="1" applyFont="1" applyAlignment="1">
      <alignment horizontal="center"/>
    </xf>
    <xf numFmtId="37" fontId="2" fillId="0" borderId="0" xfId="184" applyNumberFormat="1" applyFont="1" applyBorder="1" applyAlignment="1">
      <alignment horizontal="center"/>
    </xf>
    <xf numFmtId="0" fontId="20" fillId="0" borderId="0" xfId="111" applyFont="1" applyAlignment="1">
      <alignment horizontal="center"/>
    </xf>
    <xf numFmtId="3" fontId="2" fillId="0" borderId="0" xfId="184" applyNumberFormat="1" applyFont="1" applyBorder="1" applyAlignment="1">
      <alignment horizontal="center"/>
    </xf>
    <xf numFmtId="3" fontId="50" fillId="0" borderId="0" xfId="111" applyNumberFormat="1" applyFont="1"/>
    <xf numFmtId="3" fontId="3" fillId="0" borderId="0" xfId="111" applyNumberFormat="1" applyFont="1"/>
    <xf numFmtId="0" fontId="2" fillId="0" borderId="0" xfId="111" applyAlignment="1">
      <alignment horizontal="center"/>
    </xf>
    <xf numFmtId="9" fontId="2" fillId="0" borderId="0" xfId="111" applyNumberFormat="1" applyAlignment="1">
      <alignment horizontal="center"/>
    </xf>
    <xf numFmtId="9" fontId="2" fillId="0" borderId="0" xfId="185" applyFont="1" applyBorder="1" applyAlignment="1">
      <alignment horizontal="center"/>
    </xf>
    <xf numFmtId="168" fontId="42" fillId="0" borderId="9" xfId="184" applyFont="1" applyBorder="1"/>
    <xf numFmtId="0" fontId="2" fillId="0" borderId="2" xfId="111" applyBorder="1"/>
    <xf numFmtId="0" fontId="2" fillId="0" borderId="10" xfId="111" applyBorder="1" applyAlignment="1">
      <alignment horizontal="center"/>
    </xf>
    <xf numFmtId="3" fontId="2" fillId="0" borderId="10" xfId="184" applyNumberFormat="1" applyFont="1" applyBorder="1" applyAlignment="1">
      <alignment horizontal="center"/>
    </xf>
    <xf numFmtId="168" fontId="42" fillId="0" borderId="11" xfId="184" applyFont="1" applyBorder="1"/>
    <xf numFmtId="4" fontId="2" fillId="0" borderId="0" xfId="184" applyNumberFormat="1" applyFont="1" applyBorder="1" applyAlignment="1">
      <alignment horizontal="center"/>
    </xf>
    <xf numFmtId="4" fontId="2" fillId="0" borderId="9" xfId="184" applyNumberFormat="1" applyFont="1" applyBorder="1" applyAlignment="1">
      <alignment horizontal="center"/>
    </xf>
    <xf numFmtId="4" fontId="2" fillId="0" borderId="0" xfId="111" applyNumberFormat="1" applyAlignment="1">
      <alignment horizontal="center"/>
    </xf>
    <xf numFmtId="39" fontId="2" fillId="0" borderId="9" xfId="184" applyNumberFormat="1" applyFont="1" applyBorder="1" applyAlignment="1">
      <alignment horizontal="center"/>
    </xf>
    <xf numFmtId="4" fontId="2" fillId="0" borderId="10" xfId="111" applyNumberFormat="1" applyBorder="1" applyAlignment="1">
      <alignment horizontal="center"/>
    </xf>
    <xf numFmtId="4" fontId="2" fillId="0" borderId="11" xfId="184" applyNumberFormat="1" applyFont="1" applyBorder="1" applyAlignment="1">
      <alignment horizontal="center"/>
    </xf>
    <xf numFmtId="0" fontId="3" fillId="0" borderId="0" xfId="111" applyFont="1" applyAlignment="1">
      <alignment horizontal="center"/>
    </xf>
    <xf numFmtId="0" fontId="21" fillId="0" borderId="0" xfId="111" applyFont="1" applyAlignment="1">
      <alignment horizontal="right"/>
    </xf>
    <xf numFmtId="0" fontId="14" fillId="0" borderId="13" xfId="111" applyFont="1" applyBorder="1" applyAlignment="1">
      <alignment horizontal="left"/>
    </xf>
    <xf numFmtId="0" fontId="3" fillId="0" borderId="14" xfId="0" applyFont="1" applyBorder="1"/>
    <xf numFmtId="0" fontId="40" fillId="0" borderId="14" xfId="111" applyFont="1" applyBorder="1" applyAlignment="1">
      <alignment horizontal="center"/>
    </xf>
    <xf numFmtId="0" fontId="3" fillId="0" borderId="8" xfId="111" applyFont="1" applyBorder="1"/>
    <xf numFmtId="0" fontId="14" fillId="0" borderId="1" xfId="111" applyFont="1" applyBorder="1" applyAlignment="1">
      <alignment horizontal="left"/>
    </xf>
    <xf numFmtId="40" fontId="14" fillId="0" borderId="0" xfId="111" applyNumberFormat="1" applyFont="1"/>
    <xf numFmtId="0" fontId="3" fillId="0" borderId="9" xfId="111" applyFont="1" applyBorder="1"/>
    <xf numFmtId="0" fontId="14" fillId="0" borderId="1" xfId="0" applyFont="1" applyBorder="1"/>
    <xf numFmtId="40" fontId="14" fillId="0" borderId="0" xfId="111" applyNumberFormat="1" applyFont="1" applyAlignment="1">
      <alignment horizontal="center"/>
    </xf>
    <xf numFmtId="0" fontId="12" fillId="0" borderId="1" xfId="0" applyFont="1" applyBorder="1"/>
    <xf numFmtId="40" fontId="10" fillId="0" borderId="0" xfId="111" applyNumberFormat="1" applyFont="1" applyAlignment="1">
      <alignment horizontal="center"/>
    </xf>
    <xf numFmtId="0" fontId="3" fillId="0" borderId="1" xfId="111" applyFont="1" applyBorder="1"/>
    <xf numFmtId="40" fontId="19" fillId="0" borderId="0" xfId="111" applyNumberFormat="1" applyFont="1" applyAlignment="1">
      <alignment horizontal="center"/>
    </xf>
    <xf numFmtId="40" fontId="11" fillId="0" borderId="0" xfId="111" applyNumberFormat="1" applyFont="1" applyAlignment="1">
      <alignment horizontal="center"/>
    </xf>
    <xf numFmtId="9" fontId="14" fillId="0" borderId="0" xfId="185" applyFont="1" applyBorder="1" applyAlignment="1" applyProtection="1">
      <alignment horizontal="center"/>
    </xf>
    <xf numFmtId="40" fontId="3" fillId="0" borderId="0" xfId="111" applyNumberFormat="1" applyFont="1" applyAlignment="1">
      <alignment horizontal="center"/>
    </xf>
    <xf numFmtId="40" fontId="3" fillId="0" borderId="0" xfId="111" applyNumberFormat="1" applyFont="1"/>
    <xf numFmtId="38" fontId="3" fillId="0" borderId="0" xfId="0" applyNumberFormat="1" applyFont="1"/>
    <xf numFmtId="38" fontId="3" fillId="0" borderId="0" xfId="111" applyNumberFormat="1" applyFont="1"/>
    <xf numFmtId="0" fontId="12" fillId="0" borderId="1" xfId="111" applyFont="1" applyBorder="1"/>
    <xf numFmtId="0" fontId="12" fillId="0" borderId="2" xfId="111" applyFont="1" applyBorder="1"/>
    <xf numFmtId="0" fontId="3" fillId="0" borderId="10" xfId="111" applyFont="1" applyBorder="1"/>
    <xf numFmtId="0" fontId="3" fillId="0" borderId="10" xfId="111" applyFont="1" applyBorder="1" applyAlignment="1">
      <alignment horizontal="center"/>
    </xf>
    <xf numFmtId="0" fontId="3" fillId="0" borderId="11" xfId="111" applyFont="1" applyBorder="1"/>
    <xf numFmtId="17" fontId="21" fillId="0" borderId="18" xfId="111" applyNumberFormat="1" applyFont="1" applyFill="1" applyBorder="1" applyAlignment="1" applyProtection="1">
      <alignment horizontal="center"/>
    </xf>
    <xf numFmtId="17" fontId="21" fillId="0" borderId="19" xfId="111" applyNumberFormat="1" applyFont="1" applyFill="1" applyBorder="1" applyAlignment="1" applyProtection="1">
      <alignment horizontal="center"/>
    </xf>
    <xf numFmtId="178" fontId="19" fillId="0" borderId="0" xfId="111" applyNumberFormat="1" applyFont="1"/>
    <xf numFmtId="173" fontId="2" fillId="0" borderId="0" xfId="184" applyNumberFormat="1" applyFont="1"/>
    <xf numFmtId="0" fontId="20" fillId="0" borderId="0" xfId="111" applyFont="1"/>
    <xf numFmtId="0" fontId="12" fillId="0" borderId="0" xfId="111" applyFont="1"/>
    <xf numFmtId="37" fontId="12" fillId="0" borderId="0" xfId="111" applyNumberFormat="1" applyFont="1"/>
    <xf numFmtId="37" fontId="32" fillId="0" borderId="0" xfId="111" applyNumberFormat="1" applyFont="1"/>
    <xf numFmtId="37" fontId="12" fillId="0" borderId="11" xfId="111" applyNumberFormat="1" applyFont="1" applyBorder="1"/>
    <xf numFmtId="37" fontId="12" fillId="0" borderId="17" xfId="111" applyNumberFormat="1" applyFont="1" applyBorder="1"/>
    <xf numFmtId="0" fontId="13" fillId="0" borderId="0" xfId="111" applyFont="1"/>
    <xf numFmtId="0" fontId="13" fillId="0" borderId="2" xfId="111" applyFont="1" applyBorder="1"/>
    <xf numFmtId="37" fontId="93" fillId="0" borderId="0" xfId="111" applyNumberFormat="1" applyFont="1"/>
    <xf numFmtId="37" fontId="93" fillId="2" borderId="0" xfId="111" applyNumberFormat="1" applyFont="1" applyFill="1"/>
    <xf numFmtId="37" fontId="21" fillId="0" borderId="0" xfId="111" applyNumberFormat="1" applyFont="1"/>
    <xf numFmtId="37" fontId="21" fillId="0" borderId="15" xfId="111" applyNumberFormat="1" applyFont="1" applyBorder="1"/>
    <xf numFmtId="0" fontId="41" fillId="0" borderId="0" xfId="111" applyFont="1"/>
    <xf numFmtId="0" fontId="40" fillId="0" borderId="9" xfId="111" applyFont="1" applyBorder="1"/>
    <xf numFmtId="0" fontId="13" fillId="0" borderId="1" xfId="111" applyFont="1" applyBorder="1"/>
    <xf numFmtId="37" fontId="12" fillId="0" borderId="9" xfId="111" applyNumberFormat="1" applyFont="1" applyBorder="1"/>
    <xf numFmtId="37" fontId="41" fillId="0" borderId="0" xfId="111" applyNumberFormat="1" applyFont="1"/>
    <xf numFmtId="0" fontId="14" fillId="0" borderId="0" xfId="111" applyFont="1"/>
    <xf numFmtId="37" fontId="40" fillId="0" borderId="0" xfId="111" applyNumberFormat="1" applyFont="1"/>
    <xf numFmtId="0" fontId="6" fillId="0" borderId="1" xfId="111" applyFont="1" applyBorder="1"/>
    <xf numFmtId="37" fontId="12" fillId="3" borderId="15" xfId="111" applyNumberFormat="1" applyFont="1" applyFill="1" applyBorder="1"/>
    <xf numFmtId="0" fontId="12" fillId="0" borderId="9" xfId="111" quotePrefix="1" applyFont="1" applyBorder="1" applyAlignment="1">
      <alignment horizontal="left"/>
    </xf>
    <xf numFmtId="0" fontId="13" fillId="0" borderId="0" xfId="111" applyFont="1" applyAlignment="1">
      <alignment horizontal="right"/>
    </xf>
    <xf numFmtId="0" fontId="13" fillId="0" borderId="1" xfId="111" applyFont="1" applyBorder="1" applyAlignment="1">
      <alignment horizontal="right"/>
    </xf>
    <xf numFmtId="0" fontId="40" fillId="0" borderId="0" xfId="111" applyFont="1"/>
    <xf numFmtId="0" fontId="12" fillId="0" borderId="0" xfId="111" applyFont="1" applyAlignment="1">
      <alignment horizontal="center"/>
    </xf>
    <xf numFmtId="0" fontId="22" fillId="0" borderId="1" xfId="111" applyFont="1" applyBorder="1" applyAlignment="1">
      <alignment horizontal="center"/>
    </xf>
    <xf numFmtId="0" fontId="22" fillId="0" borderId="0" xfId="111" applyFont="1" applyAlignment="1">
      <alignment horizontal="center"/>
    </xf>
    <xf numFmtId="37" fontId="20" fillId="0" borderId="0" xfId="111" applyNumberFormat="1" applyFont="1"/>
    <xf numFmtId="0" fontId="2" fillId="0" borderId="9" xfId="111" applyBorder="1"/>
    <xf numFmtId="37" fontId="12" fillId="0" borderId="0" xfId="111" applyNumberFormat="1" applyFont="1" applyAlignment="1">
      <alignment horizontal="center"/>
    </xf>
    <xf numFmtId="0" fontId="21" fillId="0" borderId="9" xfId="111" applyFont="1" applyBorder="1"/>
    <xf numFmtId="37" fontId="12" fillId="0" borderId="8" xfId="111" applyNumberFormat="1" applyFont="1" applyBorder="1"/>
    <xf numFmtId="37" fontId="12" fillId="0" borderId="16" xfId="111" applyNumberFormat="1" applyFont="1" applyBorder="1"/>
    <xf numFmtId="0" fontId="21" fillId="0" borderId="0" xfId="111" applyFont="1" applyAlignment="1">
      <alignment horizontal="center"/>
    </xf>
    <xf numFmtId="0" fontId="40" fillId="0" borderId="8" xfId="111" applyFont="1" applyBorder="1"/>
    <xf numFmtId="0" fontId="13" fillId="0" borderId="13" xfId="111" applyFont="1" applyBorder="1"/>
    <xf numFmtId="37" fontId="21" fillId="0" borderId="17" xfId="111" applyNumberFormat="1" applyFont="1" applyBorder="1"/>
    <xf numFmtId="0" fontId="6" fillId="0" borderId="0" xfId="111" applyFont="1"/>
    <xf numFmtId="0" fontId="14" fillId="0" borderId="11" xfId="111" applyFont="1" applyBorder="1"/>
    <xf numFmtId="0" fontId="6" fillId="0" borderId="2" xfId="111" applyFont="1" applyBorder="1"/>
    <xf numFmtId="0" fontId="21" fillId="0" borderId="0" xfId="111" applyFont="1"/>
    <xf numFmtId="0" fontId="18" fillId="0" borderId="1" xfId="111" applyFont="1" applyBorder="1"/>
    <xf numFmtId="37" fontId="93" fillId="0" borderId="0" xfId="184" applyNumberFormat="1" applyFont="1" applyBorder="1" applyProtection="1"/>
    <xf numFmtId="0" fontId="22" fillId="0" borderId="0" xfId="111" applyFont="1"/>
    <xf numFmtId="0" fontId="22" fillId="0" borderId="1" xfId="111" applyFont="1" applyBorder="1"/>
    <xf numFmtId="37" fontId="21" fillId="0" borderId="9" xfId="111" applyNumberFormat="1" applyFont="1" applyBorder="1"/>
    <xf numFmtId="0" fontId="18" fillId="0" borderId="0" xfId="111" applyFont="1"/>
    <xf numFmtId="37" fontId="18" fillId="0" borderId="0" xfId="111" applyNumberFormat="1" applyFont="1"/>
    <xf numFmtId="37" fontId="22" fillId="0" borderId="0" xfId="111" applyNumberFormat="1" applyFont="1"/>
    <xf numFmtId="173" fontId="2" fillId="0" borderId="0" xfId="111" applyNumberFormat="1"/>
    <xf numFmtId="37" fontId="19" fillId="0" borderId="0" xfId="111" applyNumberFormat="1" applyFont="1"/>
    <xf numFmtId="0" fontId="21" fillId="0" borderId="9" xfId="111" applyFont="1" applyBorder="1" applyAlignment="1">
      <alignment horizontal="center"/>
    </xf>
    <xf numFmtId="0" fontId="21" fillId="0" borderId="15" xfId="111" applyFont="1" applyBorder="1" applyAlignment="1">
      <alignment horizontal="center"/>
    </xf>
    <xf numFmtId="0" fontId="43" fillId="0" borderId="0" xfId="111" applyFont="1" applyAlignment="1">
      <alignment horizontal="center"/>
    </xf>
    <xf numFmtId="0" fontId="44" fillId="0" borderId="0" xfId="111" applyFont="1"/>
    <xf numFmtId="0" fontId="23" fillId="0" borderId="0" xfId="111" applyFont="1" applyAlignment="1">
      <alignment horizontal="centerContinuous"/>
    </xf>
    <xf numFmtId="0" fontId="21" fillId="0" borderId="0" xfId="111" applyFont="1" applyAlignment="1">
      <alignment horizontal="centerContinuous"/>
    </xf>
    <xf numFmtId="0" fontId="21" fillId="0" borderId="11" xfId="111" applyFont="1" applyBorder="1" applyAlignment="1">
      <alignment horizontal="centerContinuous"/>
    </xf>
    <xf numFmtId="0" fontId="21" fillId="0" borderId="2" xfId="111" applyFont="1" applyBorder="1" applyAlignment="1">
      <alignment horizontal="centerContinuous"/>
    </xf>
    <xf numFmtId="0" fontId="21" fillId="0" borderId="8" xfId="111" applyFont="1" applyBorder="1" applyAlignment="1">
      <alignment horizontal="center"/>
    </xf>
    <xf numFmtId="0" fontId="21" fillId="0" borderId="13" xfId="111" applyFont="1" applyBorder="1" applyAlignment="1">
      <alignment horizontal="center"/>
    </xf>
    <xf numFmtId="0" fontId="94" fillId="0" borderId="0" xfId="111" applyFont="1"/>
    <xf numFmtId="0" fontId="94" fillId="0" borderId="0" xfId="111" applyFont="1" applyAlignment="1">
      <alignment horizontal="center"/>
    </xf>
    <xf numFmtId="0" fontId="23" fillId="0" borderId="0" xfId="111" applyFont="1" applyAlignment="1">
      <alignment horizontal="center"/>
    </xf>
    <xf numFmtId="0" fontId="2" fillId="36" borderId="0" xfId="111" applyFill="1"/>
    <xf numFmtId="0" fontId="2" fillId="0" borderId="0" xfId="111" applyAlignment="1">
      <alignment horizontal="right"/>
    </xf>
    <xf numFmtId="0" fontId="45" fillId="0" borderId="0" xfId="111" applyFont="1"/>
    <xf numFmtId="0" fontId="21" fillId="3" borderId="14" xfId="111" applyFont="1" applyFill="1" applyBorder="1" applyAlignment="1">
      <alignment horizontal="center"/>
    </xf>
    <xf numFmtId="0" fontId="21" fillId="3" borderId="0" xfId="111" applyFont="1" applyFill="1" applyAlignment="1">
      <alignment horizontal="center"/>
    </xf>
    <xf numFmtId="0" fontId="3" fillId="0" borderId="13" xfId="111" applyFont="1" applyBorder="1"/>
    <xf numFmtId="0" fontId="12" fillId="0" borderId="8" xfId="111" applyFont="1" applyBorder="1"/>
    <xf numFmtId="0" fontId="21" fillId="3" borderId="15" xfId="111" applyFont="1" applyFill="1" applyBorder="1" applyAlignment="1">
      <alignment horizontal="center"/>
    </xf>
    <xf numFmtId="0" fontId="12" fillId="3" borderId="15" xfId="111" applyFont="1" applyFill="1" applyBorder="1"/>
    <xf numFmtId="0" fontId="12" fillId="3" borderId="0" xfId="111" applyFont="1" applyFill="1"/>
    <xf numFmtId="37" fontId="12" fillId="0" borderId="15" xfId="111" applyNumberFormat="1" applyFont="1" applyBorder="1" applyAlignment="1">
      <alignment horizontal="right"/>
    </xf>
    <xf numFmtId="173" fontId="12" fillId="3" borderId="15" xfId="184" applyNumberFormat="1" applyFont="1" applyFill="1" applyBorder="1" applyProtection="1"/>
    <xf numFmtId="37" fontId="12" fillId="3" borderId="15" xfId="111" applyNumberFormat="1" applyFont="1" applyFill="1" applyBorder="1" applyAlignment="1">
      <alignment horizontal="right"/>
    </xf>
    <xf numFmtId="173" fontId="12" fillId="3" borderId="15" xfId="184" applyNumberFormat="1" applyFont="1" applyFill="1" applyBorder="1" applyAlignment="1" applyProtection="1">
      <alignment horizontal="right"/>
    </xf>
    <xf numFmtId="37" fontId="12" fillId="3" borderId="0" xfId="111" applyNumberFormat="1" applyFont="1" applyFill="1"/>
    <xf numFmtId="173" fontId="12" fillId="3" borderId="0" xfId="184" applyNumberFormat="1" applyFont="1" applyFill="1" applyBorder="1" applyProtection="1"/>
    <xf numFmtId="37" fontId="12" fillId="37" borderId="0" xfId="111" applyNumberFormat="1" applyFont="1" applyFill="1"/>
    <xf numFmtId="0" fontId="14" fillId="0" borderId="1" xfId="111" applyFont="1" applyBorder="1"/>
    <xf numFmtId="37" fontId="21" fillId="0" borderId="0" xfId="111" applyNumberFormat="1" applyFont="1" applyAlignment="1">
      <alignment horizontal="center"/>
    </xf>
    <xf numFmtId="37" fontId="21" fillId="3" borderId="15" xfId="111" applyNumberFormat="1" applyFont="1" applyFill="1" applyBorder="1"/>
    <xf numFmtId="37" fontId="20" fillId="3" borderId="0" xfId="111" applyNumberFormat="1" applyFont="1" applyFill="1"/>
    <xf numFmtId="37" fontId="21" fillId="3" borderId="0" xfId="111" applyNumberFormat="1" applyFont="1" applyFill="1"/>
    <xf numFmtId="173" fontId="21" fillId="3" borderId="15" xfId="184" applyNumberFormat="1" applyFont="1" applyFill="1" applyBorder="1" applyProtection="1"/>
    <xf numFmtId="173" fontId="21" fillId="3" borderId="0" xfId="184" applyNumberFormat="1" applyFont="1" applyFill="1" applyBorder="1" applyProtection="1"/>
    <xf numFmtId="173" fontId="40" fillId="3" borderId="0" xfId="184" applyNumberFormat="1" applyFont="1" applyFill="1" applyBorder="1" applyProtection="1"/>
    <xf numFmtId="173" fontId="12" fillId="3" borderId="15" xfId="184" applyNumberFormat="1" applyFont="1" applyFill="1" applyBorder="1" applyAlignment="1" applyProtection="1">
      <alignment horizontal="center"/>
    </xf>
    <xf numFmtId="173" fontId="12" fillId="3" borderId="0" xfId="184" applyNumberFormat="1" applyFont="1" applyFill="1" applyBorder="1" applyAlignment="1" applyProtection="1">
      <alignment horizontal="center"/>
    </xf>
    <xf numFmtId="0" fontId="14" fillId="0" borderId="2" xfId="111" applyFont="1" applyBorder="1"/>
    <xf numFmtId="0" fontId="40" fillId="0" borderId="11" xfId="111" applyFont="1" applyBorder="1"/>
    <xf numFmtId="173" fontId="21" fillId="3" borderId="17" xfId="184" applyNumberFormat="1" applyFont="1" applyFill="1" applyBorder="1" applyProtection="1"/>
    <xf numFmtId="0" fontId="2" fillId="0" borderId="13" xfId="111" applyBorder="1"/>
    <xf numFmtId="37" fontId="21" fillId="3" borderId="16" xfId="111" applyNumberFormat="1" applyFont="1" applyFill="1" applyBorder="1"/>
    <xf numFmtId="0" fontId="42" fillId="0" borderId="0" xfId="111" applyFont="1"/>
    <xf numFmtId="0" fontId="3" fillId="0" borderId="2" xfId="111" applyFont="1" applyBorder="1"/>
    <xf numFmtId="0" fontId="41" fillId="0" borderId="11" xfId="111" applyFont="1" applyBorder="1"/>
    <xf numFmtId="173" fontId="12" fillId="0" borderId="0" xfId="111" applyNumberFormat="1" applyFont="1"/>
    <xf numFmtId="10" fontId="12" fillId="3" borderId="0" xfId="185" applyNumberFormat="1" applyFont="1" applyFill="1" applyBorder="1" applyProtection="1"/>
    <xf numFmtId="168" fontId="12" fillId="3" borderId="0" xfId="184" applyFont="1" applyFill="1" applyBorder="1" applyProtection="1"/>
    <xf numFmtId="0" fontId="47" fillId="0" borderId="0" xfId="111" applyFont="1" applyAlignment="1">
      <alignment horizontal="center"/>
    </xf>
    <xf numFmtId="0" fontId="10" fillId="0" borderId="0" xfId="111" applyFont="1"/>
    <xf numFmtId="0" fontId="10" fillId="0" borderId="14" xfId="111" applyFont="1" applyBorder="1"/>
    <xf numFmtId="0" fontId="17" fillId="0" borderId="16" xfId="111" applyFont="1" applyBorder="1"/>
    <xf numFmtId="0" fontId="17" fillId="0" borderId="12" xfId="111" applyFont="1" applyBorder="1" applyAlignment="1">
      <alignment horizontal="center"/>
    </xf>
    <xf numFmtId="0" fontId="17" fillId="0" borderId="22" xfId="111" applyFont="1" applyBorder="1" applyAlignment="1">
      <alignment horizontal="center"/>
    </xf>
    <xf numFmtId="0" fontId="16" fillId="0" borderId="8" xfId="111" applyFont="1" applyBorder="1" applyAlignment="1">
      <alignment horizontal="center" wrapText="1"/>
    </xf>
    <xf numFmtId="0" fontId="16" fillId="0" borderId="18" xfId="111" applyFont="1" applyBorder="1" applyAlignment="1">
      <alignment horizontal="center" wrapText="1"/>
    </xf>
    <xf numFmtId="0" fontId="16" fillId="0" borderId="16" xfId="111" applyFont="1" applyBorder="1" applyAlignment="1">
      <alignment horizontal="center"/>
    </xf>
    <xf numFmtId="0" fontId="16" fillId="0" borderId="8" xfId="111" applyFont="1" applyBorder="1"/>
    <xf numFmtId="49" fontId="16" fillId="0" borderId="2" xfId="111" applyNumberFormat="1" applyFont="1" applyBorder="1"/>
    <xf numFmtId="0" fontId="10" fillId="0" borderId="10" xfId="111" applyFont="1" applyBorder="1"/>
    <xf numFmtId="0" fontId="16" fillId="0" borderId="17" xfId="111" applyFont="1" applyBorder="1" applyAlignment="1">
      <alignment horizontal="center" wrapText="1"/>
    </xf>
    <xf numFmtId="0" fontId="16" fillId="0" borderId="11" xfId="111" applyFont="1" applyBorder="1" applyAlignment="1">
      <alignment horizontal="center" wrapText="1"/>
    </xf>
    <xf numFmtId="0" fontId="16" fillId="0" borderId="11" xfId="111" applyFont="1" applyBorder="1" applyAlignment="1">
      <alignment horizontal="center"/>
    </xf>
    <xf numFmtId="0" fontId="10" fillId="0" borderId="1" xfId="111" applyFont="1" applyBorder="1"/>
    <xf numFmtId="37" fontId="10" fillId="0" borderId="1" xfId="111" applyNumberFormat="1" applyFont="1" applyBorder="1"/>
    <xf numFmtId="37" fontId="10" fillId="0" borderId="0" xfId="111" applyNumberFormat="1" applyFont="1"/>
    <xf numFmtId="0" fontId="10" fillId="0" borderId="16" xfId="111" applyFont="1" applyBorder="1"/>
    <xf numFmtId="0" fontId="10" fillId="0" borderId="15" xfId="111" applyFont="1" applyBorder="1"/>
    <xf numFmtId="0" fontId="24" fillId="0" borderId="1" xfId="111" applyFont="1" applyBorder="1"/>
    <xf numFmtId="0" fontId="24" fillId="0" borderId="0" xfId="111" applyFont="1"/>
    <xf numFmtId="37" fontId="24" fillId="0" borderId="1" xfId="111" applyNumberFormat="1" applyFont="1" applyBorder="1"/>
    <xf numFmtId="37" fontId="24" fillId="0" borderId="0" xfId="111" applyNumberFormat="1" applyFont="1"/>
    <xf numFmtId="37" fontId="24" fillId="0" borderId="15" xfId="111" applyNumberFormat="1" applyFont="1" applyBorder="1"/>
    <xf numFmtId="37" fontId="54" fillId="0" borderId="15" xfId="111" applyNumberFormat="1" applyFont="1" applyBorder="1"/>
    <xf numFmtId="37" fontId="25" fillId="0" borderId="15" xfId="111" applyNumberFormat="1" applyFont="1" applyBorder="1"/>
    <xf numFmtId="37" fontId="15" fillId="0" borderId="1" xfId="111" applyNumberFormat="1" applyFont="1" applyBorder="1"/>
    <xf numFmtId="37" fontId="15" fillId="0" borderId="0" xfId="111" applyNumberFormat="1" applyFont="1"/>
    <xf numFmtId="37" fontId="15" fillId="0" borderId="15" xfId="111" applyNumberFormat="1" applyFont="1" applyBorder="1"/>
    <xf numFmtId="0" fontId="25" fillId="0" borderId="0" xfId="111" applyFont="1"/>
    <xf numFmtId="37" fontId="25" fillId="0" borderId="1" xfId="111" applyNumberFormat="1" applyFont="1" applyBorder="1"/>
    <xf numFmtId="37" fontId="25" fillId="0" borderId="0" xfId="111" applyNumberFormat="1" applyFont="1"/>
    <xf numFmtId="0" fontId="10" fillId="0" borderId="2" xfId="111" applyFont="1" applyBorder="1"/>
    <xf numFmtId="37" fontId="10" fillId="0" borderId="2" xfId="111" applyNumberFormat="1" applyFont="1" applyBorder="1"/>
    <xf numFmtId="37" fontId="10" fillId="0" borderId="10" xfId="111" applyNumberFormat="1" applyFont="1" applyBorder="1"/>
    <xf numFmtId="37" fontId="10" fillId="0" borderId="17" xfId="111" applyNumberFormat="1" applyFont="1" applyBorder="1"/>
    <xf numFmtId="0" fontId="51" fillId="0" borderId="0" xfId="111" applyFont="1"/>
    <xf numFmtId="37" fontId="51" fillId="0" borderId="0" xfId="111" applyNumberFormat="1" applyFont="1"/>
    <xf numFmtId="0" fontId="54" fillId="2" borderId="0" xfId="111" applyFont="1" applyFill="1"/>
    <xf numFmtId="0" fontId="52" fillId="2" borderId="0" xfId="111" applyFont="1" applyFill="1"/>
    <xf numFmtId="37" fontId="34" fillId="2" borderId="0" xfId="111" applyNumberFormat="1" applyFont="1" applyFill="1"/>
    <xf numFmtId="0" fontId="27" fillId="2" borderId="0" xfId="111" applyFont="1" applyFill="1"/>
    <xf numFmtId="0" fontId="53" fillId="2" borderId="0" xfId="111" applyFont="1" applyFill="1"/>
    <xf numFmtId="37" fontId="33" fillId="2" borderId="0" xfId="111" applyNumberFormat="1" applyFont="1" applyFill="1"/>
    <xf numFmtId="37" fontId="31" fillId="2" borderId="0" xfId="111" applyNumberFormat="1" applyFont="1" applyFill="1"/>
    <xf numFmtId="0" fontId="26" fillId="0" borderId="0" xfId="111" applyFont="1"/>
    <xf numFmtId="0" fontId="26" fillId="0" borderId="0" xfId="111" applyFont="1" applyAlignment="1">
      <alignment horizontal="center"/>
    </xf>
    <xf numFmtId="0" fontId="29" fillId="0" borderId="0" xfId="111" applyFont="1" applyAlignment="1">
      <alignment horizontal="center"/>
    </xf>
    <xf numFmtId="0" fontId="48" fillId="0" borderId="0" xfId="111" applyFont="1" applyAlignment="1">
      <alignment horizontal="center"/>
    </xf>
    <xf numFmtId="0" fontId="21" fillId="0" borderId="13" xfId="111" applyFont="1" applyBorder="1"/>
    <xf numFmtId="0" fontId="21" fillId="0" borderId="8" xfId="111" applyFont="1" applyBorder="1"/>
    <xf numFmtId="0" fontId="21" fillId="0" borderId="2" xfId="111" applyFont="1" applyBorder="1" applyAlignment="1">
      <alignment horizontal="center"/>
    </xf>
    <xf numFmtId="0" fontId="21" fillId="0" borderId="11" xfId="111" applyFont="1" applyBorder="1" applyAlignment="1">
      <alignment horizontal="center"/>
    </xf>
    <xf numFmtId="0" fontId="12" fillId="0" borderId="16" xfId="111" applyFont="1" applyBorder="1"/>
    <xf numFmtId="37" fontId="12" fillId="0" borderId="16" xfId="111" applyNumberFormat="1" applyFont="1" applyBorder="1" applyAlignment="1">
      <alignment horizontal="center"/>
    </xf>
    <xf numFmtId="0" fontId="40" fillId="0" borderId="15" xfId="111" applyFont="1" applyBorder="1"/>
    <xf numFmtId="37" fontId="12" fillId="0" borderId="15" xfId="111" applyNumberFormat="1" applyFont="1" applyBorder="1" applyAlignment="1">
      <alignment horizontal="center"/>
    </xf>
    <xf numFmtId="37" fontId="12" fillId="0" borderId="15" xfId="184" applyNumberFormat="1" applyFont="1" applyFill="1" applyBorder="1" applyAlignment="1" applyProtection="1">
      <alignment horizontal="right"/>
    </xf>
    <xf numFmtId="0" fontId="41" fillId="0" borderId="15" xfId="111" applyFont="1" applyBorder="1"/>
    <xf numFmtId="37" fontId="12" fillId="0" borderId="0" xfId="184" applyNumberFormat="1" applyFont="1" applyBorder="1" applyAlignment="1" applyProtection="1">
      <alignment horizontal="right"/>
    </xf>
    <xf numFmtId="37" fontId="21" fillId="0" borderId="15" xfId="184" applyNumberFormat="1" applyFont="1" applyFill="1" applyBorder="1" applyAlignment="1" applyProtection="1">
      <alignment horizontal="right"/>
    </xf>
    <xf numFmtId="37" fontId="21" fillId="0" borderId="0" xfId="184" applyNumberFormat="1" applyFont="1" applyBorder="1" applyAlignment="1" applyProtection="1">
      <alignment horizontal="right"/>
    </xf>
    <xf numFmtId="37" fontId="12" fillId="0" borderId="15" xfId="184" applyNumberFormat="1" applyFont="1" applyBorder="1" applyAlignment="1" applyProtection="1">
      <alignment horizontal="right"/>
    </xf>
    <xf numFmtId="173" fontId="12" fillId="0" borderId="15" xfId="184" applyNumberFormat="1" applyFont="1" applyBorder="1" applyAlignment="1" applyProtection="1">
      <alignment horizontal="right"/>
    </xf>
    <xf numFmtId="173" fontId="12" fillId="0" borderId="0" xfId="184" applyNumberFormat="1" applyFont="1" applyBorder="1" applyAlignment="1" applyProtection="1">
      <alignment horizontal="right"/>
    </xf>
    <xf numFmtId="173" fontId="21" fillId="0" borderId="15" xfId="184" applyNumberFormat="1" applyFont="1" applyFill="1" applyBorder="1" applyAlignment="1" applyProtection="1">
      <alignment horizontal="right"/>
    </xf>
    <xf numFmtId="173" fontId="21" fillId="0" borderId="0" xfId="184" applyNumberFormat="1" applyFont="1" applyBorder="1" applyAlignment="1" applyProtection="1">
      <alignment horizontal="right"/>
    </xf>
    <xf numFmtId="173" fontId="12" fillId="0" borderId="15" xfId="184" applyNumberFormat="1" applyFont="1" applyFill="1" applyBorder="1" applyAlignment="1" applyProtection="1">
      <alignment horizontal="right"/>
    </xf>
    <xf numFmtId="0" fontId="41" fillId="0" borderId="15" xfId="111" applyFont="1" applyBorder="1" applyAlignment="1">
      <alignment horizontal="left"/>
    </xf>
    <xf numFmtId="0" fontId="41" fillId="0" borderId="0" xfId="111" applyFont="1" applyAlignment="1">
      <alignment horizontal="left"/>
    </xf>
    <xf numFmtId="0" fontId="12" fillId="0" borderId="17" xfId="111" applyFont="1" applyBorder="1"/>
    <xf numFmtId="173" fontId="12" fillId="0" borderId="17" xfId="184" applyNumberFormat="1" applyFont="1" applyBorder="1" applyAlignment="1" applyProtection="1">
      <alignment horizontal="right"/>
    </xf>
    <xf numFmtId="0" fontId="12" fillId="0" borderId="0" xfId="111" applyFont="1" applyAlignment="1">
      <alignment horizontal="right"/>
    </xf>
    <xf numFmtId="173" fontId="12" fillId="0" borderId="0" xfId="111" applyNumberFormat="1" applyFont="1" applyAlignment="1">
      <alignment horizontal="right"/>
    </xf>
    <xf numFmtId="0" fontId="3" fillId="0" borderId="0" xfId="111" applyFont="1" applyAlignment="1">
      <alignment horizontal="right"/>
    </xf>
    <xf numFmtId="173" fontId="49" fillId="0" borderId="0" xfId="184" applyNumberFormat="1" applyFont="1" applyBorder="1" applyAlignment="1" applyProtection="1">
      <alignment horizontal="right"/>
    </xf>
    <xf numFmtId="0" fontId="56" fillId="0" borderId="0" xfId="111" applyFont="1"/>
    <xf numFmtId="37" fontId="2" fillId="0" borderId="0" xfId="111" applyNumberFormat="1" applyAlignment="1">
      <alignment horizontal="right"/>
    </xf>
    <xf numFmtId="0" fontId="21" fillId="0" borderId="13" xfId="111" applyFont="1" applyBorder="1" applyAlignment="1">
      <alignment horizontal="centerContinuous"/>
    </xf>
    <xf numFmtId="0" fontId="21" fillId="0" borderId="20" xfId="111" applyFont="1" applyBorder="1" applyAlignment="1">
      <alignment horizontal="centerContinuous"/>
    </xf>
    <xf numFmtId="0" fontId="21" fillId="0" borderId="2" xfId="111" applyFont="1" applyBorder="1" applyAlignment="1">
      <alignment horizontal="center"/>
    </xf>
    <xf numFmtId="0" fontId="21" fillId="0" borderId="21" xfId="111" applyFont="1" applyBorder="1" applyAlignment="1">
      <alignment horizontal="center"/>
    </xf>
    <xf numFmtId="37" fontId="12" fillId="0" borderId="13" xfId="111" applyNumberFormat="1" applyFont="1" applyBorder="1" applyAlignment="1">
      <alignment horizontal="center"/>
    </xf>
    <xf numFmtId="37" fontId="12" fillId="0" borderId="20" xfId="111" applyNumberFormat="1" applyFont="1" applyBorder="1" applyAlignment="1">
      <alignment horizontal="center"/>
    </xf>
    <xf numFmtId="37" fontId="12" fillId="0" borderId="1" xfId="111" applyNumberFormat="1" applyFont="1" applyBorder="1" applyAlignment="1">
      <alignment horizontal="right"/>
    </xf>
    <xf numFmtId="37" fontId="12" fillId="0" borderId="1" xfId="184" applyNumberFormat="1" applyFont="1" applyFill="1" applyBorder="1" applyAlignment="1" applyProtection="1">
      <alignment horizontal="right"/>
    </xf>
    <xf numFmtId="0" fontId="90" fillId="0" borderId="0" xfId="111" applyFont="1"/>
    <xf numFmtId="0" fontId="20" fillId="0" borderId="15" xfId="111" applyFont="1" applyBorder="1"/>
    <xf numFmtId="37" fontId="91" fillId="0" borderId="0" xfId="111" applyNumberFormat="1" applyFont="1"/>
    <xf numFmtId="37" fontId="20" fillId="0" borderId="1" xfId="184" applyNumberFormat="1" applyFont="1" applyFill="1" applyBorder="1" applyAlignment="1" applyProtection="1">
      <alignment horizontal="right"/>
    </xf>
    <xf numFmtId="37" fontId="20" fillId="0" borderId="15" xfId="184" applyNumberFormat="1" applyFont="1" applyFill="1" applyBorder="1" applyAlignment="1" applyProtection="1">
      <alignment horizontal="right"/>
    </xf>
    <xf numFmtId="173" fontId="12" fillId="0" borderId="1" xfId="184" applyNumberFormat="1" applyFont="1" applyFill="1" applyBorder="1" applyAlignment="1" applyProtection="1">
      <alignment horizontal="right"/>
    </xf>
    <xf numFmtId="0" fontId="21" fillId="0" borderId="15" xfId="111" applyFont="1" applyBorder="1"/>
    <xf numFmtId="0" fontId="12" fillId="0" borderId="0" xfId="111" applyFont="1" applyAlignment="1">
      <alignment horizontal="left"/>
    </xf>
    <xf numFmtId="173" fontId="23" fillId="0" borderId="1" xfId="184" applyNumberFormat="1" applyFont="1" applyFill="1" applyBorder="1" applyAlignment="1" applyProtection="1">
      <alignment horizontal="right"/>
    </xf>
    <xf numFmtId="173" fontId="23" fillId="0" borderId="15" xfId="184" applyNumberFormat="1" applyFont="1" applyFill="1" applyBorder="1" applyAlignment="1" applyProtection="1">
      <alignment horizontal="right"/>
    </xf>
    <xf numFmtId="0" fontId="12" fillId="0" borderId="15" xfId="111" applyFont="1" applyBorder="1" applyAlignment="1">
      <alignment horizontal="left"/>
    </xf>
    <xf numFmtId="173" fontId="21" fillId="0" borderId="1" xfId="184" applyNumberFormat="1" applyFont="1" applyFill="1" applyBorder="1" applyAlignment="1" applyProtection="1">
      <alignment horizontal="right"/>
    </xf>
    <xf numFmtId="0" fontId="42" fillId="0" borderId="15" xfId="111" applyFont="1" applyBorder="1"/>
    <xf numFmtId="0" fontId="46" fillId="0" borderId="0" xfId="111" applyFont="1"/>
    <xf numFmtId="173" fontId="20" fillId="0" borderId="1" xfId="184" applyNumberFormat="1" applyFont="1" applyFill="1" applyBorder="1" applyAlignment="1" applyProtection="1">
      <alignment horizontal="right"/>
    </xf>
    <xf numFmtId="173" fontId="20" fillId="0" borderId="15" xfId="184" applyNumberFormat="1" applyFont="1" applyFill="1" applyBorder="1" applyAlignment="1" applyProtection="1">
      <alignment horizontal="right"/>
    </xf>
    <xf numFmtId="173" fontId="40" fillId="0" borderId="0" xfId="111" applyNumberFormat="1" applyFont="1"/>
    <xf numFmtId="173" fontId="21" fillId="0" borderId="1" xfId="184" applyNumberFormat="1" applyFont="1" applyFill="1" applyBorder="1" applyProtection="1"/>
    <xf numFmtId="173" fontId="12" fillId="0" borderId="2" xfId="184" applyNumberFormat="1" applyFont="1" applyFill="1" applyBorder="1" applyAlignment="1" applyProtection="1">
      <alignment horizontal="right"/>
    </xf>
    <xf numFmtId="173" fontId="12" fillId="0" borderId="17" xfId="184" applyNumberFormat="1" applyFont="1" applyFill="1" applyBorder="1" applyAlignment="1" applyProtection="1">
      <alignment horizontal="right"/>
    </xf>
    <xf numFmtId="173" fontId="21" fillId="0" borderId="0" xfId="111" applyNumberFormat="1" applyFont="1" applyAlignment="1">
      <alignment horizontal="right"/>
    </xf>
    <xf numFmtId="173" fontId="91" fillId="0" borderId="0" xfId="111" applyNumberFormat="1" applyFont="1" applyAlignment="1">
      <alignment horizontal="right"/>
    </xf>
    <xf numFmtId="0" fontId="2" fillId="4" borderId="0" xfId="111" applyFill="1"/>
    <xf numFmtId="173" fontId="21" fillId="0" borderId="15" xfId="184" applyNumberFormat="1" applyFont="1" applyFill="1" applyBorder="1" applyProtection="1"/>
    <xf numFmtId="173" fontId="2" fillId="0" borderId="0" xfId="111" applyNumberFormat="1" applyAlignment="1">
      <alignment horizontal="right"/>
    </xf>
  </cellXfs>
  <cellStyles count="186">
    <cellStyle name="20% - Ênfase1" xfId="1" builtinId="30" customBuiltin="1"/>
    <cellStyle name="20% - Ênfase1 2" xfId="2" xr:uid="{DD5E866C-F2B2-4C87-92D3-FA84B1B5B452}"/>
    <cellStyle name="20% - Ênfase2" xfId="3" builtinId="34" customBuiltin="1"/>
    <cellStyle name="20% - Ênfase2 2" xfId="4" xr:uid="{59C989B6-2078-4134-AC74-7DAD9D5203AB}"/>
    <cellStyle name="20% - Ênfase3" xfId="5" builtinId="38" customBuiltin="1"/>
    <cellStyle name="20% - Ênfase3 2" xfId="6" xr:uid="{C3F5464B-6912-45FC-8603-DC687B018C3D}"/>
    <cellStyle name="20% - Ênfase4" xfId="7" builtinId="42" customBuiltin="1"/>
    <cellStyle name="20% - Ênfase4 2" xfId="8" xr:uid="{A4E1B3B9-08E2-4FE1-A834-3516E514E42E}"/>
    <cellStyle name="20% - Ênfase5" xfId="9" builtinId="46" customBuiltin="1"/>
    <cellStyle name="20% - Ênfase5 2" xfId="10" xr:uid="{9867B072-CE8B-4BCB-972E-CEF35CFEE3A9}"/>
    <cellStyle name="20% - Ênfase6" xfId="11" builtinId="50" customBuiltin="1"/>
    <cellStyle name="20% - Ênfase6 2" xfId="12" xr:uid="{B6520EA3-2689-4723-8DB2-3D23C0F5B1E2}"/>
    <cellStyle name="40% - Ênfase1" xfId="13" builtinId="31" customBuiltin="1"/>
    <cellStyle name="40% - Ênfase1 2" xfId="14" xr:uid="{133D42F0-C9BC-410D-9675-63EECCCFFB05}"/>
    <cellStyle name="40% - Ênfase2" xfId="15" builtinId="35" customBuiltin="1"/>
    <cellStyle name="40% - Ênfase2 2" xfId="16" xr:uid="{1C863635-B10C-413B-9E49-647B344366A3}"/>
    <cellStyle name="40% - Ênfase3" xfId="17" builtinId="39" customBuiltin="1"/>
    <cellStyle name="40% - Ênfase3 2" xfId="18" xr:uid="{B99FFEBD-6158-4A73-9AD9-34D535348A18}"/>
    <cellStyle name="40% - Ênfase4" xfId="19" builtinId="43" customBuiltin="1"/>
    <cellStyle name="40% - Ênfase4 2" xfId="20" xr:uid="{274E0559-8817-452B-8B2A-E0F7B22752F5}"/>
    <cellStyle name="40% - Ênfase5" xfId="21" builtinId="47" customBuiltin="1"/>
    <cellStyle name="40% - Ênfase5 2" xfId="22" xr:uid="{A93A41A7-296A-43F9-8E20-4C9746E90715}"/>
    <cellStyle name="40% - Ênfase6" xfId="23" builtinId="51" customBuiltin="1"/>
    <cellStyle name="40% - Ênfase6 2" xfId="24" xr:uid="{BF336B86-6501-47B3-A341-ED37D70D3B33}"/>
    <cellStyle name="60% - Ênfase1" xfId="25" builtinId="32" customBuiltin="1"/>
    <cellStyle name="60% - Ênfase1 2" xfId="26" xr:uid="{1D063898-EFCA-4FC9-8793-DDCAE463B9E1}"/>
    <cellStyle name="60% - Ênfase2" xfId="27" builtinId="36" customBuiltin="1"/>
    <cellStyle name="60% - Ênfase2 2" xfId="28" xr:uid="{854186DB-3437-4E50-945C-7853F4312AAD}"/>
    <cellStyle name="60% - Ênfase3" xfId="29" builtinId="40" customBuiltin="1"/>
    <cellStyle name="60% - Ênfase3 2" xfId="30" xr:uid="{2E3EF8A6-C098-42BE-817A-A45F5E9B789A}"/>
    <cellStyle name="60% - Ênfase4" xfId="31" builtinId="44" customBuiltin="1"/>
    <cellStyle name="60% - Ênfase4 2" xfId="32" xr:uid="{010232B5-EF74-4219-95B7-18A31BB85629}"/>
    <cellStyle name="60% - Ênfase5" xfId="33" builtinId="48" customBuiltin="1"/>
    <cellStyle name="60% - Ênfase5 2" xfId="34" xr:uid="{72E81840-FB06-404A-997E-22203794D70F}"/>
    <cellStyle name="60% - Ênfase6" xfId="35" builtinId="52" customBuiltin="1"/>
    <cellStyle name="60% - Ênfase6 2" xfId="36" xr:uid="{885A4B52-801A-485A-B856-DFFC6B1CC5EA}"/>
    <cellStyle name="Bom" xfId="37" builtinId="26" customBuiltin="1"/>
    <cellStyle name="Cálculo" xfId="38" builtinId="22" customBuiltin="1"/>
    <cellStyle name="Célula de Verificação" xfId="39" builtinId="23" customBuiltin="1"/>
    <cellStyle name="Célula Vinculada" xfId="40" builtinId="24" customBuiltin="1"/>
    <cellStyle name="Ênfase1" xfId="41" builtinId="29" customBuiltin="1"/>
    <cellStyle name="Ênfase2" xfId="42" builtinId="33" customBuiltin="1"/>
    <cellStyle name="Ênfase3" xfId="43" builtinId="37" customBuiltin="1"/>
    <cellStyle name="Ênfase4" xfId="44" builtinId="41" customBuiltin="1"/>
    <cellStyle name="Ênfase5" xfId="45" builtinId="45" customBuiltin="1"/>
    <cellStyle name="Ênfase6" xfId="46" builtinId="49" customBuiltin="1"/>
    <cellStyle name="Entrada" xfId="47" builtinId="20" customBuiltin="1"/>
    <cellStyle name="Hiperlink 2" xfId="48" xr:uid="{F5D2956B-9E39-45EF-9BC7-9A31A574ABC4}"/>
    <cellStyle name="Hiperlink 2 2" xfId="49" xr:uid="{5DD423B0-8972-410D-B6AF-9037E68490BE}"/>
    <cellStyle name="Hiperlink 2_Bal Mensal" xfId="50" xr:uid="{BCAF994F-6C9F-432C-B5E3-428B7CD0B2FA}"/>
    <cellStyle name="Moeda 2" xfId="51" xr:uid="{8D8B798C-7A68-4883-80B6-0D00AD0B3300}"/>
    <cellStyle name="Moeda 2 2" xfId="52" xr:uid="{26F0D035-612C-49B5-B9C4-3CFA5C22DB03}"/>
    <cellStyle name="Moeda 2 3" xfId="53" xr:uid="{BB2FB52A-1B7C-4E78-ABF5-12BA266275AE}"/>
    <cellStyle name="Moeda 2 4" xfId="54" xr:uid="{514F9DAC-847A-4FF1-B0E3-4F6225B62508}"/>
    <cellStyle name="Moeda 3" xfId="55" xr:uid="{7137DC87-8FF3-4479-8378-A70891051211}"/>
    <cellStyle name="Moeda 3 2" xfId="56" xr:uid="{041A5364-E2AA-4EA4-BAF1-D3EEBB165DD4}"/>
    <cellStyle name="Moeda 4" xfId="57" xr:uid="{18F12AEA-63D8-4F4B-88E9-6255DD35B43A}"/>
    <cellStyle name="Moeda 5" xfId="58" xr:uid="{B763CD65-76C1-4642-8950-0BD2BC194220}"/>
    <cellStyle name="Moeda 5 2" xfId="59" xr:uid="{3D1399E2-AF77-466F-910A-E692FE5F5836}"/>
    <cellStyle name="Moeda 5 2 2" xfId="60" xr:uid="{F44F52F8-704B-40BC-8094-2BEE67DA92D0}"/>
    <cellStyle name="Moeda 5 3" xfId="61" xr:uid="{41049A5F-765E-409D-84D3-B2CA89523DE6}"/>
    <cellStyle name="Moeda 6" xfId="62" xr:uid="{16A5E446-C4B1-4802-8C55-9B0C1F90E9AE}"/>
    <cellStyle name="Moeda 6 2" xfId="63" xr:uid="{29C52B8E-441F-401C-89C5-33E8BEDBDCE1}"/>
    <cellStyle name="Moeda 7" xfId="64" xr:uid="{60369D6C-6CD9-444A-8D1D-C1DFCAADFBD1}"/>
    <cellStyle name="Moeda 7 2" xfId="65" xr:uid="{D20DCE14-1413-4A31-A860-329909CC35EB}"/>
    <cellStyle name="Moeda 8" xfId="66" xr:uid="{1289E95F-20C1-429E-B9FD-49223680A60F}"/>
    <cellStyle name="Moeda 8 2" xfId="67" xr:uid="{8812A2CD-B9A0-4715-B14D-A6A8AAD4B49D}"/>
    <cellStyle name="Moeda 8 3" xfId="68" xr:uid="{E86824D2-5411-4CC4-94AC-A2861D1AD7E6}"/>
    <cellStyle name="Moeda 8 4" xfId="69" xr:uid="{E58029B2-6003-4E31-B52C-ED285B776B33}"/>
    <cellStyle name="Moeda 8 5" xfId="70" xr:uid="{4E3D239C-4227-46AF-A465-CCDDA9BC0BDE}"/>
    <cellStyle name="Moeda 8 6" xfId="71" xr:uid="{31AE0534-5B84-4A3B-9F32-13C8EC1C88C5}"/>
    <cellStyle name="Neutro 2" xfId="72" xr:uid="{901BF9D2-6377-4A51-B717-C41BBBB181D4}"/>
    <cellStyle name="Normal" xfId="0" builtinId="0"/>
    <cellStyle name="Normal 10" xfId="73" xr:uid="{52951FFF-B21F-49EC-BACE-998794880B31}"/>
    <cellStyle name="Normal 11" xfId="74" xr:uid="{3AA36039-2AA3-48B7-975F-12D47173ED12}"/>
    <cellStyle name="Normal 12" xfId="75" xr:uid="{504DDA64-89F1-4CE2-A440-E84622F8D1BF}"/>
    <cellStyle name="Normal 2" xfId="76" xr:uid="{F4A6CEC6-EB3E-4A1F-83B6-D21AFBA4F79E}"/>
    <cellStyle name="Normal 2 2" xfId="77" xr:uid="{FF9C0267-8D7C-4554-87E8-2FDBBDD76F6A}"/>
    <cellStyle name="Normal 2 2 2" xfId="78" xr:uid="{007C221F-282C-4073-A61D-D4871F98935A}"/>
    <cellStyle name="Normal 3" xfId="79" xr:uid="{DC38EA51-4980-4DB5-A8C9-2DD0DE28163C}"/>
    <cellStyle name="Normal 3 10" xfId="80" xr:uid="{CFC7B2D2-5FAD-4438-860B-7064DC510844}"/>
    <cellStyle name="Normal 3 11" xfId="81" xr:uid="{EC65212F-53D2-43BF-A624-4FE9831F8C29}"/>
    <cellStyle name="Normal 3 12" xfId="82" xr:uid="{0650751D-88E1-4BF1-8C71-EF7EC31285A9}"/>
    <cellStyle name="Normal 3 2" xfId="83" xr:uid="{DEB30DA1-FF7E-4097-9F7D-D4F92C7B61FD}"/>
    <cellStyle name="Normal 3 2 2" xfId="84" xr:uid="{B7C2BDC3-64A1-4726-BB6F-DEDC198FD4A3}"/>
    <cellStyle name="Normal 3 2_Bal Mensal" xfId="85" xr:uid="{A9715DB2-9B7F-4D35-BC96-5A47F6189BF1}"/>
    <cellStyle name="Normal 3 3" xfId="86" xr:uid="{DDCC80E8-F8FC-48EE-98DA-1F4F25E742A6}"/>
    <cellStyle name="Normal 3 3 2" xfId="87" xr:uid="{57AA2F77-E4BD-49CE-8298-D323D3F83F6B}"/>
    <cellStyle name="Normal 3 3_Bal Mensal" xfId="88" xr:uid="{354FFB19-C5F4-43EB-952E-5DD8663DB90C}"/>
    <cellStyle name="Normal 3 4" xfId="89" xr:uid="{C9751877-AF17-4C7E-BAB4-DFD32C0F9E92}"/>
    <cellStyle name="Normal 3 4 2" xfId="90" xr:uid="{9E98E4BA-6528-419D-AF13-E75B922043AC}"/>
    <cellStyle name="Normal 3 4 2 2" xfId="91" xr:uid="{8496FCE1-58FE-408B-BDC4-B2767BCFE25D}"/>
    <cellStyle name="Normal 3 4 3" xfId="92" xr:uid="{8733615B-CD25-4DA3-8EFE-84F4C4C9240B}"/>
    <cellStyle name="Normal 3 4_Bal Mensal" xfId="93" xr:uid="{66EC2E5D-7E20-4EF7-8753-5B69C770BD72}"/>
    <cellStyle name="Normal 3 5" xfId="94" xr:uid="{818D99D2-6B1A-469B-ABC2-D0733BEC6DE1}"/>
    <cellStyle name="Normal 3 5 2" xfId="95" xr:uid="{D5D48947-B791-4C9A-A619-2B75E36FE975}"/>
    <cellStyle name="Normal 3 6" xfId="96" xr:uid="{6B4CEE7C-1293-460B-98EC-C9620FEE6F2D}"/>
    <cellStyle name="Normal 3 6 2" xfId="97" xr:uid="{67F821F3-5791-46EB-AB8C-666751957F57}"/>
    <cellStyle name="Normal 3 7" xfId="98" xr:uid="{F3B0DB56-E07D-40F4-B55F-7395F583A6CF}"/>
    <cellStyle name="Normal 3 7 2" xfId="99" xr:uid="{B50EA14E-1E75-4AF3-B499-0DA058C5FAC1}"/>
    <cellStyle name="Normal 3 8" xfId="100" xr:uid="{2F22A079-0B53-4AC1-B814-4804BB565138}"/>
    <cellStyle name="Normal 3 9" xfId="101" xr:uid="{E47003D9-00CC-4894-9FA1-F3C30CAAB725}"/>
    <cellStyle name="Normal 3_Bal Mensal" xfId="102" xr:uid="{BB981DFD-2C42-4623-90E9-8FB01BEB640A}"/>
    <cellStyle name="Normal 4" xfId="103" xr:uid="{F84372EE-90AC-4736-867C-EDD625F899EF}"/>
    <cellStyle name="Normal 4 3" xfId="104" xr:uid="{399725DF-DC8C-41B7-AAEB-79401DBBA00F}"/>
    <cellStyle name="Normal 5" xfId="105" xr:uid="{4F117403-A00B-4DFC-804D-F509256163FD}"/>
    <cellStyle name="Normal 5 2 3" xfId="106" xr:uid="{E4497630-16B5-4952-AE9F-E6572BE98756}"/>
    <cellStyle name="Normal 6" xfId="107" xr:uid="{2B58815A-D985-4C4D-9DF9-0DD45120443C}"/>
    <cellStyle name="Normal 7" xfId="108" xr:uid="{80C3DE71-4371-48EB-916A-DBEC1DED52B1}"/>
    <cellStyle name="Normal 8" xfId="109" xr:uid="{E06B9CA3-E55B-48EF-ABD0-6ED361D54FCD}"/>
    <cellStyle name="Normal 9" xfId="110" xr:uid="{C1EE5184-FAEC-4784-B107-48721874845A}"/>
    <cellStyle name="Normal_Mov-CAR-CAP-DOAR&amp;DFLUmar2001" xfId="111" xr:uid="{BA1D1BBC-0402-4612-8017-3CE8B92AD310}"/>
    <cellStyle name="Nota 2" xfId="112" xr:uid="{94E58114-2938-4F7E-BBCA-2AE97E593BCE}"/>
    <cellStyle name="Porcentagem 10" xfId="113" xr:uid="{82E2B89D-A44E-4169-B41B-40DC21D3DA0D}"/>
    <cellStyle name="Porcentagem 11" xfId="114" xr:uid="{DC314259-FCD0-44B6-8300-1155373BEDC3}"/>
    <cellStyle name="Porcentagem 12" xfId="185" xr:uid="{385A9F28-826F-4CFD-B149-770B804068C6}"/>
    <cellStyle name="Porcentagem 2" xfId="115" xr:uid="{F89E7FC0-1F24-4771-95FA-3C04F338A9B1}"/>
    <cellStyle name="Porcentagem 2 2" xfId="116" xr:uid="{E2E4CF90-B85F-42BA-9D7C-2EE58B9FC0A6}"/>
    <cellStyle name="Porcentagem 3" xfId="117" xr:uid="{D52E8D10-D5EB-475E-89A8-E3E7E16CA7AF}"/>
    <cellStyle name="Porcentagem 3 2" xfId="118" xr:uid="{E4461A5C-3C5E-46EF-A085-82A5F5861171}"/>
    <cellStyle name="Porcentagem 4" xfId="119" xr:uid="{B3CCBF44-708B-4F97-AB3F-FA255FEFB95E}"/>
    <cellStyle name="Porcentagem 5" xfId="120" xr:uid="{38676CF7-80A4-4D25-B1AD-5921DC947947}"/>
    <cellStyle name="Porcentagem 5 2" xfId="121" xr:uid="{E38C818C-6B49-4C2D-A980-17BB81620C22}"/>
    <cellStyle name="Porcentagem 5 2 2" xfId="122" xr:uid="{3F0360C8-0617-44E2-B4B6-3DD65C0954EB}"/>
    <cellStyle name="Porcentagem 5 3" xfId="123" xr:uid="{36FFDF08-A03C-4297-9E36-47F0EC4735B3}"/>
    <cellStyle name="Porcentagem 6" xfId="124" xr:uid="{AA9EBF60-EE50-498B-AEDE-825E37CD82F6}"/>
    <cellStyle name="Porcentagem 6 2" xfId="125" xr:uid="{11EAAA6F-48E5-48AA-B8E2-0BF86EA576F6}"/>
    <cellStyle name="Porcentagem 7" xfId="126" xr:uid="{9FFEFA92-D017-4B60-B84B-C75C7C4FDF74}"/>
    <cellStyle name="Porcentagem 7 2" xfId="127" xr:uid="{5D248FB7-62D9-4C68-BED3-05AD9352114A}"/>
    <cellStyle name="Porcentagem 8" xfId="128" xr:uid="{EF054A4B-E781-4BA9-8676-557321BEDA73}"/>
    <cellStyle name="Porcentagem 9" xfId="129" xr:uid="{FDA232BA-1D8E-4AD8-AA14-EDCCEE100ED1}"/>
    <cellStyle name="Ruim" xfId="130" builtinId="27" customBuiltin="1"/>
    <cellStyle name="Saída" xfId="131" builtinId="21" customBuiltin="1"/>
    <cellStyle name="Texto de Aviso" xfId="132" builtinId="11" customBuiltin="1"/>
    <cellStyle name="Texto Explicativo" xfId="133" builtinId="53" customBuiltin="1"/>
    <cellStyle name="Título" xfId="134" builtinId="15" customBuiltin="1"/>
    <cellStyle name="Título 1" xfId="135" builtinId="16" customBuiltin="1"/>
    <cellStyle name="Título 2" xfId="136" builtinId="17" customBuiltin="1"/>
    <cellStyle name="Título 3" xfId="137" builtinId="18" customBuiltin="1"/>
    <cellStyle name="Título 4" xfId="138" builtinId="19" customBuiltin="1"/>
    <cellStyle name="Título 5" xfId="139" xr:uid="{4ADF599D-E460-4BD1-8829-F41505402D97}"/>
    <cellStyle name="Total" xfId="140" builtinId="25" customBuiltin="1"/>
    <cellStyle name="Vírgula 10" xfId="141" xr:uid="{D7C0C3E8-63F1-4E4F-B201-C87B2F865C36}"/>
    <cellStyle name="Vírgula 11" xfId="142" xr:uid="{3793666E-6652-49BA-9A44-FA3EDA1FFF7E}"/>
    <cellStyle name="Vírgula 12" xfId="143" xr:uid="{3286EB02-7795-42D8-9AE0-AA842CF1A1FE}"/>
    <cellStyle name="Vírgula 13" xfId="184" xr:uid="{677F8BE8-9A09-41D8-A956-67249C9B871A}"/>
    <cellStyle name="Vírgula 2" xfId="144" xr:uid="{9291BA47-A8EB-4F45-9641-13CCE31E3C35}"/>
    <cellStyle name="Vírgula 2 2" xfId="145" xr:uid="{5AEC0BB1-89DE-4E90-BC9A-73A8F62967D2}"/>
    <cellStyle name="Vírgula 2 2 2 3" xfId="146" xr:uid="{B713244E-85F0-49B2-9695-94DC324B76AB}"/>
    <cellStyle name="Vírgula 2 2 2 3 2" xfId="147" xr:uid="{A8412B46-0A09-4BC7-AF9E-5D5A609B2F4F}"/>
    <cellStyle name="Vírgula 2 2 2 3 2 2" xfId="148" xr:uid="{31494429-3013-4753-AC3F-0DB6BA1238C0}"/>
    <cellStyle name="Vírgula 2 2 2 3 2 3" xfId="149" xr:uid="{47041520-2438-47EB-84CA-FBF1BD43FD7A}"/>
    <cellStyle name="Vírgula 2 2 3" xfId="150" xr:uid="{B3E73C67-1B37-4F45-87A0-39EA0B48E9B5}"/>
    <cellStyle name="Vírgula 2 2 3 2" xfId="151" xr:uid="{F016F0D5-14A5-443E-B340-ADBEB3D919DD}"/>
    <cellStyle name="Vírgula 2 2 3 2 2" xfId="152" xr:uid="{95FB428D-48A3-44D1-8D7E-CA246B01EB6F}"/>
    <cellStyle name="Vírgula 2 2 3 2 3" xfId="153" xr:uid="{6BEF8D08-3554-40BD-8AA8-5C9A50175E4F}"/>
    <cellStyle name="Vírgula 28 2" xfId="154" xr:uid="{59767378-DAB1-4A80-9D9D-758A2E67BCEF}"/>
    <cellStyle name="Vírgula 28 2 2" xfId="155" xr:uid="{AA9736EA-53D4-4D14-988C-9FF20BC7BDEE}"/>
    <cellStyle name="Vírgula 3" xfId="156" xr:uid="{BBC6980B-F3C7-4C21-9BE0-DC9D70257607}"/>
    <cellStyle name="Vírgula 3 2" xfId="157" xr:uid="{4B95360C-E4A1-4FF4-AAD3-1C6646BB9C08}"/>
    <cellStyle name="Vírgula 3 3" xfId="158" xr:uid="{0F5A8FF0-11FA-465D-A872-370EE99D6430}"/>
    <cellStyle name="Vírgula 3 4" xfId="159" xr:uid="{7DD36D61-76C9-48BB-B736-54D81EFCF4F9}"/>
    <cellStyle name="Vírgula 4" xfId="160" xr:uid="{503B8D89-C54D-4604-A257-3F015A4E686B}"/>
    <cellStyle name="Vírgula 4 2" xfId="161" xr:uid="{720A8F1B-B004-4590-8895-219AFB4015E4}"/>
    <cellStyle name="Vírgula 4 2 2" xfId="162" xr:uid="{B52A4852-0DE6-44DD-AA94-6DC230304C17}"/>
    <cellStyle name="Vírgula 4 3" xfId="163" xr:uid="{BB71E4AF-662F-469B-B8B7-4CC49108F06D}"/>
    <cellStyle name="Vírgula 5" xfId="164" xr:uid="{42B53A56-44FF-4A33-A5EB-4F6F31297578}"/>
    <cellStyle name="Vírgula 5 2" xfId="165" xr:uid="{CCC0975D-DAB8-4FCE-837C-0F60440D479E}"/>
    <cellStyle name="Vírgula 6" xfId="166" xr:uid="{AE5B45EA-B5F2-4FEC-9A64-38D2A2F3EBD2}"/>
    <cellStyle name="Vírgula 6 2" xfId="167" xr:uid="{0BD29FB1-3C51-4C55-AA0F-966F27871495}"/>
    <cellStyle name="Vírgula 6 2 2" xfId="168" xr:uid="{102532B7-CB32-4D15-B332-0401C5C63107}"/>
    <cellStyle name="Vírgula 6 2 2 2" xfId="169" xr:uid="{EDEA2140-301B-4773-B1DD-AF6C3FB202AF}"/>
    <cellStyle name="Vírgula 6 2 3" xfId="170" xr:uid="{617965FF-EC92-4BBE-97FF-B9369A2A1D1F}"/>
    <cellStyle name="Vírgula 6 3" xfId="171" xr:uid="{383F0877-1439-42A3-9765-8B96A13A6C81}"/>
    <cellStyle name="Vírgula 6 3 2" xfId="172" xr:uid="{78F86168-BC52-4B13-9133-46FE5079DE42}"/>
    <cellStyle name="Vírgula 6 4" xfId="173" xr:uid="{7BE714C9-508F-4700-9FDF-15B730CE04F9}"/>
    <cellStyle name="Vírgula 7" xfId="174" xr:uid="{F85D09D3-C82A-4CCE-97A8-A4E44EDB1F37}"/>
    <cellStyle name="Vírgula 7 2" xfId="175" xr:uid="{25B5D428-713A-485C-A4C7-246A75DB3C4C}"/>
    <cellStyle name="Vírgula 7 2 2" xfId="176" xr:uid="{EF9CF8F3-62AD-454A-AD33-64D4CCCB3F37}"/>
    <cellStyle name="Vírgula 7 2 4" xfId="177" xr:uid="{F635BD85-C7EB-463A-B79B-F4A7CF670D86}"/>
    <cellStyle name="Vírgula 7 3" xfId="178" xr:uid="{EA1E0A46-B1BD-4E06-8E22-D76574AEB38F}"/>
    <cellStyle name="Vírgula 7 4" xfId="179" xr:uid="{F2A7E796-1A92-46BC-BB57-DF26CF7AB689}"/>
    <cellStyle name="Vírgula 7 4 2" xfId="180" xr:uid="{BF4DB0AB-90E4-4F8B-8538-0E6FA8129ED4}"/>
    <cellStyle name="Vírgula 8" xfId="181" xr:uid="{07041EF2-914F-48A6-B015-299B10EE3F71}"/>
    <cellStyle name="Vírgula 8 2" xfId="182" xr:uid="{1053FA59-DADE-49FA-8DBA-6984773271F4}"/>
    <cellStyle name="Vírgula 9" xfId="183" xr:uid="{5BA2F5AC-620E-4333-9966-BC9A0E7A2FE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373380</xdr:colOff>
      <xdr:row>5</xdr:row>
      <xdr:rowOff>30480</xdr:rowOff>
    </xdr:from>
    <xdr:to>
      <xdr:col>6</xdr:col>
      <xdr:colOff>396240</xdr:colOff>
      <xdr:row>14</xdr:row>
      <xdr:rowOff>30480</xdr:rowOff>
    </xdr:to>
    <xdr:pic>
      <xdr:nvPicPr>
        <xdr:cNvPr id="64660538" name="Picture 2">
          <a:extLst>
            <a:ext uri="{FF2B5EF4-FFF2-40B4-BE49-F238E27FC236}">
              <a16:creationId xmlns:a16="http://schemas.microsoft.com/office/drawing/2014/main" id="{843A7341-F500-0645-605D-48E619BB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1508760"/>
          <a:ext cx="319278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144780</xdr:rowOff>
    </xdr:from>
    <xdr:to>
      <xdr:col>3</xdr:col>
      <xdr:colOff>137160</xdr:colOff>
      <xdr:row>3</xdr:row>
      <xdr:rowOff>15240</xdr:rowOff>
    </xdr:to>
    <xdr:pic>
      <xdr:nvPicPr>
        <xdr:cNvPr id="64661562" name="Picture 1">
          <a:extLst>
            <a:ext uri="{FF2B5EF4-FFF2-40B4-BE49-F238E27FC236}">
              <a16:creationId xmlns:a16="http://schemas.microsoft.com/office/drawing/2014/main" id="{7B80DF68-07F9-CBC3-CEBA-52F47E8E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4780"/>
          <a:ext cx="5486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137160</xdr:rowOff>
    </xdr:from>
    <xdr:to>
      <xdr:col>2</xdr:col>
      <xdr:colOff>76200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E96D1A-AD51-4992-A187-0448CB64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561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</xdr:colOff>
      <xdr:row>1</xdr:row>
      <xdr:rowOff>45720</xdr:rowOff>
    </xdr:from>
    <xdr:ext cx="653715" cy="734428"/>
    <xdr:pic>
      <xdr:nvPicPr>
        <xdr:cNvPr id="2" name="Picture 1">
          <a:extLst>
            <a:ext uri="{FF2B5EF4-FFF2-40B4-BE49-F238E27FC236}">
              <a16:creationId xmlns:a16="http://schemas.microsoft.com/office/drawing/2014/main" id="{F3A4E470-8648-432A-BC41-B1A4D7DB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9075"/>
          <a:ext cx="653715" cy="73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137160</xdr:rowOff>
    </xdr:from>
    <xdr:to>
      <xdr:col>2</xdr:col>
      <xdr:colOff>662940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C5B2E-1F37-41EC-964C-54DF6B35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33350"/>
          <a:ext cx="6572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175260</xdr:rowOff>
    </xdr:from>
    <xdr:to>
      <xdr:col>1</xdr:col>
      <xdr:colOff>533400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1AF692-AC73-46EF-A5CB-A86B2BDC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619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0</xdr:rowOff>
    </xdr:from>
    <xdr:to>
      <xdr:col>2</xdr:col>
      <xdr:colOff>361950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9162D-5C00-4813-B652-A70C5F81A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666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138113</xdr:colOff>
      <xdr:row>3</xdr:row>
      <xdr:rowOff>228600</xdr:rowOff>
    </xdr:from>
    <xdr:to>
      <xdr:col>2</xdr:col>
      <xdr:colOff>566738</xdr:colOff>
      <xdr:row>9</xdr:row>
      <xdr:rowOff>29527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8B020E7-AD5F-4495-A173-4F63EE3F9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895350"/>
          <a:ext cx="595312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INTERCON_CIC/RESTRITO/Roxinho/2002/Grafnusad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gmenta\GASPETRO\DICORP\SESUB\00\CONSOLID\segmenta&#231;&#227;o\0900\BALAN&#199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551019\sesub99\SESUB99\1TRIM\COSISP\CONS\CG00VEN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551019\sesub99\SESUB99\1TRIM\COSISP\CONS\CG00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gmenta\GASPETRO\DICORP\SESUB\00\CONSOLID\segmenta&#231;&#227;o\0600\Quadros%20Seg\RES%20PLATAFORMA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gmenta\GASPETRO\DICORP\SESUB\00\CONSOLID\consolidado\0600\jun00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bgcombr.sharepoint.com/sites/GCNTArquivos/Documentos%20Compartilhados/Interno/COORDENADORIA%20DE%20CONTABILIDADE/BRGAAP/2024/BRGAAP_032024.xls" TargetMode="External"/><Relationship Id="rId1" Type="http://schemas.openxmlformats.org/officeDocument/2006/relationships/externalLinkPath" Target="https://tbgcombr.sharepoint.com/sites/GCNTArquivos/Documentos%20Compartilhados/Interno/COORDENADORIA%20DE%20CONTABILIDADE/BRGAAP/2024/BRGAAP_03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OPCE_CO-CC/Restrito/CTPP/2005/ARQUIVOS_AN&#193;LISE/CE.CTPP_GR&#193;FICOS_TES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Documents%20and%20Settings/efhg/Meus%20documentos/GasNatural/2005/Fechamento_032005/Cadeia%20do%20G&#225;s%20Natural%20no%20Sistema%20Petrobras_1trim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2rj09\tbg\COBAST_SCAC\RESTRITO\COBAST_CO-CGER\AN&#193;LISE%20DO%20LUCRO%20BRUTO\Simula&#231;&#227;o%20de%20Mov._An&#225;lise%20Lucro%20Bruto_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FAC/Servi&#231;os-Fatpetro_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2rj09\tbg\CONSEG_AC\RESTRITO\AN&#193;LISE\GERENCIAL\Analise_composicao-Lucro_Bruto-1T06-V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2rj09\tbg\COBAST_SCAC\RESTRITO\COBAST_CO-CGER\AN&#193;LISE%20DO%20LUCRO%20BRUTO\An&#225;lise%20do%20Lucro%20Bruto_V32_ACUMUL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2rj09\tbg\My%20Documents\Tradingan&#225;lis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LFSC\Lu&#237;s%20Fernando\SETCA%20-%20REL%20GERENCIAIS\REL%20GERENCIAIS%20(ROX.)\COPETRO2000\ROXINHO\3&#186;%20TRIM%2000\setembro\P09EQTY-%20coment%20SESU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Txt"/>
      <sheetName val="GAS &amp; ENERGIA GRAF"/>
      <sheetName val="CSTUNITREFINO"/>
      <sheetName val="PRMENSREFINO"/>
      <sheetName val="RDE..No"/>
      <sheetName val="MegaBal."/>
      <sheetName val="MEGA.Dem."/>
      <sheetName val="EBR.Bal."/>
      <sheetName val="EBR.De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_ELIMINAÇÕES"/>
      <sheetName val="BALAN_CORPORATIVO"/>
      <sheetName val="BALAN_PETROQ"/>
      <sheetName val="BALAN_DISTRIB"/>
      <sheetName val="BALAN_ABAST"/>
      <sheetName val="BALAN_E&amp;PINTER"/>
      <sheetName val="BALAN_E&amp;PBRASIL"/>
      <sheetName val="BALANGERAL"/>
      <sheetName val="BALANÇ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AS_P_SUBSIDIÁRIA"/>
      <sheetName val="1 sum"/>
      <sheetName val="integral"/>
      <sheetName val="tabela"/>
      <sheetName val="bal"/>
      <sheetName val="ush"/>
      <sheetName val="base filtrada doc. pagto"/>
      <sheetName val="ABRIL 2000"/>
      <sheetName val="den96"/>
      <sheetName val="valores"/>
      <sheetName val="K 1.4 - Itens Totalm. Deprec."/>
      <sheetName val=" Funding flow"/>
      <sheetName val="6140"/>
      <sheetName val="B13"/>
      <sheetName val="Metalúrgica"/>
      <sheetName val="ce"/>
      <sheetName val="Índices"/>
      <sheetName val="BP vs TS"/>
      <sheetName val="7901"/>
      <sheetName val="Revestimento"/>
      <sheetName val="D1 - PRA"/>
      <sheetName val="FF3"/>
      <sheetName val="Valores 30 11 2007"/>
      <sheetName val="D - PRA"/>
      <sheetName val="Aquisição"/>
      <sheetName val="Remeasurement Balance"/>
      <sheetName val="1.2Base_Previa"/>
      <sheetName val="ag. tractor"/>
      <sheetName val="GERREAL"/>
      <sheetName val="ACT 00"/>
      <sheetName val="Custo X Mercado"/>
      <sheetName val="E1.3 - Totalização"/>
      <sheetName val="N2 1"/>
      <sheetName val="T-OPEN"/>
      <sheetName val="Bancos 31-03"/>
      <sheetName val="Base"/>
      <sheetName val="ELIMINAÇÕES"/>
      <sheetName val="Lista"/>
      <sheetName val="NBC Max"/>
      <sheetName val="RELATA VÉIO"/>
      <sheetName val="D1.1 - PRA"/>
      <sheetName val="MovJan"/>
      <sheetName val="Bal032002"/>
      <sheetName val="COTAÇÃO URTJLP"/>
      <sheetName val="INFO"/>
      <sheetName val="Determinação dos Parâmetros"/>
      <sheetName val="Resumo"/>
      <sheetName val="Dep Moedas Est"/>
      <sheetName val="Aging"/>
      <sheetName val="OUT02.REPORT"/>
      <sheetName val="COMPLETO"/>
      <sheetName val="ROs (12)"/>
      <sheetName val="cvdtodosprodago-00"/>
      <sheetName val="Premissas"/>
      <sheetName val="Janeiro 2005"/>
      <sheetName val="E4.1"/>
      <sheetName val="Assumptions - General"/>
      <sheetName val="DS"/>
      <sheetName val="Taxas"/>
      <sheetName val="Proyectos 2004 PAIS"/>
      <sheetName val="Entradas"/>
      <sheetName val="base_filtrada_doc__pagto"/>
      <sheetName val="ABRIL_2000"/>
      <sheetName val="K_1_4_-_Itens_Totalm__Deprec_"/>
      <sheetName val="_Funding_flow"/>
      <sheetName val="D1_-_PRA"/>
      <sheetName val="Valores_30_11_2007"/>
      <sheetName val="D_-_PRA"/>
      <sheetName val="BP_vs_TS"/>
      <sheetName val="Remeasurement_Balance"/>
      <sheetName val="1_2Base_Previa"/>
      <sheetName val="ag__tractor"/>
      <sheetName val="Custo_X_Mercado"/>
      <sheetName val="ACT_00"/>
      <sheetName val="E1_3_-_Totalização"/>
      <sheetName val="N2_1"/>
      <sheetName val="Bancos_31-03"/>
      <sheetName val="NBC_Max"/>
      <sheetName val="RELATA_VÉIO"/>
      <sheetName val="D1_1_-_PRA"/>
      <sheetName val="COTAÇÃO_URTJLP"/>
      <sheetName val="Determinação_dos_Parâmetros"/>
      <sheetName val="Dep_Moedas_Est"/>
      <sheetName val="OUT02_REPORT"/>
      <sheetName val="Adiantamentos Agosto"/>
      <sheetName val="UFIR"/>
      <sheetName val="DADOS"/>
      <sheetName val="Plan1"/>
      <sheetName val="TABELAS"/>
      <sheetName val="ISO Code"/>
      <sheetName val="tabla"/>
      <sheetName val="CG00VEND"/>
      <sheetName val="Debt Sum"/>
      <sheetName val="JUN99"/>
      <sheetName val="E1.1"/>
      <sheetName val="Orçado - Velho"/>
      <sheetName val="N"/>
      <sheetName val="EBITRECS"/>
      <sheetName val="5X3"/>
      <sheetName val="Diversos Deb"/>
      <sheetName val="Teste Drpc"/>
      <sheetName val="C1398T96"/>
      <sheetName val="Deter. Parâmetro-Global Folha"/>
      <sheetName val="mzo 97"/>
      <sheetName val="D1"/>
      <sheetName val="Matriz de covariância"/>
      <sheetName val="Lead"/>
      <sheetName val="Links"/>
      <sheetName val="base_filtrada_doc__pagto1"/>
      <sheetName val="ABRIL_20001"/>
      <sheetName val="D1_-_PRA1"/>
      <sheetName val="Remeasurement_Balance1"/>
      <sheetName val="1_2Base_Previa1"/>
      <sheetName val="K_1_4_-_Itens_Totalm__Deprec_1"/>
      <sheetName val="_Funding_flow1"/>
      <sheetName val="Valores_30_11_20071"/>
      <sheetName val="D_-_PRA1"/>
      <sheetName val="BP_vs_TS1"/>
      <sheetName val="ag__tractor1"/>
      <sheetName val="Custo_X_Mercado1"/>
      <sheetName val="ACT_001"/>
      <sheetName val="E1_3_-_Totalização1"/>
      <sheetName val="N2_11"/>
      <sheetName val="Dep_Moedas_Est1"/>
      <sheetName val="COTAÇÃO_URTJLP1"/>
      <sheetName val="Bancos_31-031"/>
      <sheetName val="NBC_Max1"/>
      <sheetName val="RELATA_VÉIO1"/>
      <sheetName val="D1_1_-_PRA1"/>
      <sheetName val="Determinação_dos_Parâmetros1"/>
      <sheetName val="OUT02_REPORT1"/>
      <sheetName val="ROs_(12)"/>
      <sheetName val="Janeiro_2005"/>
      <sheetName val="E4_1"/>
      <sheetName val="Assumptions_-_General"/>
      <sheetName val="ISO_Code"/>
      <sheetName val="Teste de Adições"/>
      <sheetName val="RIS_TECNICHE"/>
      <sheetName val="e&amp;o por dep"/>
      <sheetName val="VALE  REFEIÇÃO"/>
      <sheetName val="E1_1"/>
      <sheetName val="Proyectos_2004_PAIS"/>
      <sheetName val="P&amp;L"/>
      <sheetName val="Anexo &quot;H&quot;"/>
      <sheetName val="Promedios"/>
      <sheetName val="P3 - Concil. Bancária 30.09.06"/>
      <sheetName val="Forecast US$"/>
      <sheetName val="INTELSAT"/>
      <sheetName val="Changelog"/>
      <sheetName val="Teste"/>
      <sheetName val="Sensib"/>
      <sheetName val="XREF"/>
      <sheetName val="PDD-Movimentação"/>
      <sheetName val="Conteúdo - real"/>
      <sheetName val="TXCETIP"/>
      <sheetName val="sapactivexlhiddensheet"/>
      <sheetName val="Mexico Detail"/>
      <sheetName val="Sen"/>
      <sheetName val="REF"/>
      <sheetName val="CLIENTES"/>
      <sheetName val="tabela tpo x ctas."/>
      <sheetName val="SCG"/>
      <sheetName val="Relatórios-REF"/>
      <sheetName val="Table"/>
      <sheetName val="VEA Fiscal"/>
      <sheetName val="ANEXO 13"/>
      <sheetName val="Proyectos_2004_PAIS1"/>
      <sheetName val="Adiantamentos_Agosto"/>
      <sheetName val="Teste_de_Adições"/>
      <sheetName val="e&amp;o_por_dep"/>
      <sheetName val="Deter__Parâmetro-Global_Folha"/>
      <sheetName val="Teste_Drpc"/>
      <sheetName val="Cotação"/>
      <sheetName val="rec_dif"/>
      <sheetName val="Real_Teste_orig"/>
      <sheetName val="31-Bl2-VP contrato"/>
      <sheetName val="Painel de Controle"/>
      <sheetName val="Trial_Balance_MRC"/>
      <sheetName val="05,06 E 07"/>
      <sheetName val="PORTFOLIO -BRAZIL"/>
      <sheetName val="102007"/>
      <sheetName val="Tickmarks "/>
      <sheetName val="TermoPE"/>
      <sheetName val="ASSUM"/>
      <sheetName val="Total_por_item"/>
      <sheetName val="Inventário PA"/>
      <sheetName val="Segment 4 Bid Sheet"/>
      <sheetName val="Param"/>
      <sheetName val="Base PA (moeda real dez-2007)"/>
      <sheetName val="EdComercial"/>
      <sheetName val="Inputs"/>
      <sheetName val="Raz"/>
      <sheetName val="Fluxo"/>
      <sheetName val="PAS - Deprec."/>
      <sheetName val="DPGeral"/>
      <sheetName val="Parâmetro de receita"/>
      <sheetName val="Trial Balance"/>
      <sheetName val="SAB 101 FEV"/>
      <sheetName val="1º semestre 99"/>
      <sheetName val="ATIVO"/>
      <sheetName val="Sensibilidades"/>
      <sheetName val="Fluxo ufg"/>
      <sheetName val="Remeasurement_Balance2"/>
      <sheetName val="base_filtrada_doc__pagto2"/>
      <sheetName val="ABRIL_20002"/>
      <sheetName val="D1_-_PRA2"/>
      <sheetName val="1_2Base_Previa2"/>
      <sheetName val="E1_3_-_Totalização2"/>
      <sheetName val="K_1_4_-_Itens_Totalm__Deprec_2"/>
      <sheetName val="_Funding_flow2"/>
      <sheetName val="BP_vs_TS2"/>
      <sheetName val="Valores_30_11_20072"/>
      <sheetName val="D_-_PRA2"/>
      <sheetName val="Custo_X_Mercado2"/>
      <sheetName val="ag__tractor2"/>
      <sheetName val="N2_12"/>
      <sheetName val="ACT_002"/>
      <sheetName val="COTAÇÃO_URTJLP2"/>
      <sheetName val="Janeiro_20051"/>
      <sheetName val="Dep_Moedas_Est2"/>
      <sheetName val="Determinação_dos_Parâmetros2"/>
      <sheetName val="RELATA_VÉIO2"/>
      <sheetName val="E4_11"/>
      <sheetName val="Assumptions_-_General1"/>
      <sheetName val="Bancos_31-032"/>
      <sheetName val="NBC_Max2"/>
      <sheetName val="D1_1_-_PRA2"/>
      <sheetName val="OUT02_REPORT2"/>
      <sheetName val="ROs_(12)1"/>
      <sheetName val="ISO_Code1"/>
      <sheetName val="Orçado_-_Velho"/>
      <sheetName val="mzo_97"/>
      <sheetName val="#REF"/>
      <sheetName val="COMPARATIVO"/>
      <sheetName val="Cotações"/>
      <sheetName val="BNDES"/>
      <sheetName val="Vicom"/>
      <sheetName val="Janeiro"/>
      <sheetName val="fevereiro"/>
      <sheetName val="Abril"/>
      <sheetName val="Maio"/>
      <sheetName val="Junho"/>
      <sheetName val="Julho"/>
      <sheetName val="T.C."/>
      <sheetName val="M-Central_impr"/>
      <sheetName val="inss terceiros a recolher "/>
      <sheetName val="1tri"/>
      <sheetName val="1_sum"/>
      <sheetName val="base_filtrada_doc__pagto3"/>
      <sheetName val="ABRIL_20003"/>
      <sheetName val="K_1_4_-_Itens_Totalm__Deprec_3"/>
      <sheetName val="_Funding_flow3"/>
      <sheetName val="BP_vs_TS3"/>
      <sheetName val="D1_-_PRA3"/>
      <sheetName val="Valores_30_11_20073"/>
      <sheetName val="D_-_PRA3"/>
      <sheetName val="Remeasurement_Balance3"/>
      <sheetName val="1_2Base_Previa3"/>
      <sheetName val="ag__tractor3"/>
      <sheetName val="ACT_003"/>
      <sheetName val="Custo_X_Mercado3"/>
      <sheetName val="E1_3_-_Totalização3"/>
      <sheetName val="N2_13"/>
      <sheetName val="Bancos_31-033"/>
      <sheetName val="NBC_Max3"/>
      <sheetName val="RELATA_VÉIO3"/>
      <sheetName val="D1_1_-_PRA3"/>
      <sheetName val="COTAÇÃO_URTJLP3"/>
      <sheetName val="Determinação_dos_Parâmetros3"/>
      <sheetName val="Dep_Moedas_Est3"/>
      <sheetName val="OUT02_REPORT3"/>
      <sheetName val="ROs_(12)2"/>
      <sheetName val="Janeiro_20052"/>
      <sheetName val="E4_12"/>
      <sheetName val="Assumptions_-_General2"/>
      <sheetName val="Proyectos_2004_PAIS2"/>
      <sheetName val="Adiantamentos_Agosto1"/>
      <sheetName val="ISO_Code2"/>
      <sheetName val="Debt_Sum"/>
      <sheetName val="E1_11"/>
      <sheetName val="Orçado_-_Velho1"/>
      <sheetName val="Diversos_Deb"/>
      <sheetName val="Teste_Drpc1"/>
      <sheetName val="Deter__Parâmetro-Global_Folha1"/>
      <sheetName val="mzo_971"/>
      <sheetName val="Matriz_de_covariância"/>
      <sheetName val="Teste_de_Adições1"/>
      <sheetName val="e&amp;o_por_dep1"/>
      <sheetName val="VALE__REFEIÇÃO"/>
      <sheetName val="Anexo_&quot;H&quot;"/>
      <sheetName val="P3_-_Concil__Bancária_30_09_06"/>
      <sheetName val="Forecast_US$"/>
      <sheetName val="Conteúdo_-_real"/>
      <sheetName val="Mexico_Detail"/>
      <sheetName val="tabela_tpo_x_ctas_"/>
      <sheetName val="VEA_Fiscal"/>
      <sheetName val="ANEXO_13"/>
      <sheetName val="31-Bl2-VP_contrato"/>
      <sheetName val="Painel_de_Controle"/>
      <sheetName val="05,06_E_07"/>
      <sheetName val="PORTFOLIO_-BRAZIL"/>
      <sheetName val="Tickmarks_"/>
      <sheetName val="Inventário_PA"/>
      <sheetName val="Segment_4_Bid_Sheet"/>
      <sheetName val="Base_PA_(moeda_real_dez-2007)"/>
      <sheetName val="PAS_-_Deprec_"/>
      <sheetName val="Parâmetro_de_receita"/>
      <sheetName val="Trial_Balance"/>
      <sheetName val="SAB_101_FEV"/>
      <sheetName val="1º_semestre_99"/>
      <sheetName val="Fluxo_ufg"/>
      <sheetName val="T_C_"/>
      <sheetName val="inss_terceiros_a_recolher_"/>
      <sheetName val="Intertemporais PIS e COFINS"/>
      <sheetName val="Cofins 1%"/>
      <sheetName val="Mensagem"/>
      <sheetName val="Setcomer"/>
      <sheetName val="Start"/>
      <sheetName val="Tab.Translate"/>
      <sheetName val="CIEN"/>
      <sheetName val="Res.Autor.Motivo"/>
      <sheetName val="Res.Devolv.Motivo"/>
      <sheetName val="Calc"/>
      <sheetName val="ENTRADA"/>
      <sheetName val="Geral"/>
      <sheetName val="Market"/>
      <sheetName val="Deferred Tax"/>
      <sheetName val="input 1"/>
      <sheetName val="Apl.Financ."/>
      <sheetName val="Plan-Bônus"/>
      <sheetName val="DRE"/>
    </sheetNames>
    <sheetDataSet>
      <sheetData sheetId="0" refreshError="1">
        <row r="2">
          <cell r="B2" t="str">
            <v>PETROBRAS - PETRÓLEO BRASILEIRO S.A.</v>
          </cell>
        </row>
        <row r="4">
          <cell r="B4" t="str">
            <v>VENDAS BRUTAS - SUBSIDIÁRIAS</v>
          </cell>
        </row>
        <row r="6">
          <cell r="C6" t="str">
            <v xml:space="preserve">   JAN</v>
          </cell>
          <cell r="D6" t="str">
            <v xml:space="preserve">  FEV</v>
          </cell>
          <cell r="E6" t="str">
            <v xml:space="preserve">   MAR</v>
          </cell>
          <cell r="F6" t="str">
            <v xml:space="preserve">   1º TRIM</v>
          </cell>
          <cell r="G6" t="str">
            <v>ABR</v>
          </cell>
          <cell r="H6" t="str">
            <v>MAI</v>
          </cell>
          <cell r="I6" t="str">
            <v>JUN</v>
          </cell>
          <cell r="J6" t="str">
            <v>2º TRIM</v>
          </cell>
          <cell r="K6" t="str">
            <v xml:space="preserve">1º SEM </v>
          </cell>
          <cell r="L6" t="str">
            <v>JUL</v>
          </cell>
          <cell r="M6" t="str">
            <v>AGO</v>
          </cell>
          <cell r="N6" t="str">
            <v>SET</v>
          </cell>
          <cell r="O6" t="str">
            <v>3º TRIM</v>
          </cell>
          <cell r="P6" t="str">
            <v>OUT</v>
          </cell>
          <cell r="Q6" t="str">
            <v>NOV</v>
          </cell>
          <cell r="R6" t="str">
            <v>DEZ</v>
          </cell>
          <cell r="S6" t="str">
            <v>4º TRIM</v>
          </cell>
          <cell r="T6" t="str">
            <v>2º SEM</v>
          </cell>
          <cell r="U6" t="str">
            <v>T O T A L</v>
          </cell>
        </row>
        <row r="7">
          <cell r="B7" t="str">
            <v>A - MERCADO INTERNO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</row>
        <row r="8">
          <cell r="B8" t="str">
            <v>Petrobras Dist.  BR</v>
          </cell>
          <cell r="C8">
            <v>452253</v>
          </cell>
          <cell r="D8">
            <v>432798</v>
          </cell>
          <cell r="E8">
            <v>440109</v>
          </cell>
          <cell r="F8">
            <v>1325160</v>
          </cell>
          <cell r="G8">
            <v>493616</v>
          </cell>
          <cell r="H8">
            <v>506895</v>
          </cell>
          <cell r="I8">
            <v>484911</v>
          </cell>
          <cell r="J8">
            <v>0</v>
          </cell>
          <cell r="K8">
            <v>1325160</v>
          </cell>
          <cell r="L8">
            <v>515320</v>
          </cell>
          <cell r="M8">
            <v>496509</v>
          </cell>
          <cell r="N8">
            <v>504769</v>
          </cell>
          <cell r="O8">
            <v>0</v>
          </cell>
          <cell r="P8">
            <v>558512</v>
          </cell>
          <cell r="Q8">
            <v>524648</v>
          </cell>
          <cell r="R8">
            <v>535856</v>
          </cell>
          <cell r="S8">
            <v>0</v>
          </cell>
          <cell r="T8">
            <v>0</v>
          </cell>
          <cell r="U8">
            <v>1325160</v>
          </cell>
        </row>
        <row r="9">
          <cell r="B9" t="str">
            <v>Ajuste</v>
          </cell>
          <cell r="C9">
            <v>-30687</v>
          </cell>
          <cell r="D9">
            <v>-31185</v>
          </cell>
          <cell r="E9">
            <v>-35653</v>
          </cell>
          <cell r="F9">
            <v>-97525</v>
          </cell>
          <cell r="G9">
            <v>493616</v>
          </cell>
          <cell r="H9">
            <v>506895</v>
          </cell>
          <cell r="I9">
            <v>484911</v>
          </cell>
          <cell r="J9">
            <v>0</v>
          </cell>
          <cell r="K9">
            <v>-97525</v>
          </cell>
          <cell r="L9">
            <v>515320</v>
          </cell>
          <cell r="M9">
            <v>496509</v>
          </cell>
          <cell r="N9">
            <v>504769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-97525</v>
          </cell>
        </row>
        <row r="10">
          <cell r="B10" t="str">
            <v>Sub-total</v>
          </cell>
          <cell r="C10">
            <v>421566</v>
          </cell>
          <cell r="D10">
            <v>401613</v>
          </cell>
          <cell r="E10">
            <v>404456</v>
          </cell>
          <cell r="F10">
            <v>1227635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1227635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1227635</v>
          </cell>
        </row>
        <row r="11">
          <cell r="B11" t="str">
            <v>B - MERCADO EXTERNO</v>
          </cell>
        </row>
        <row r="12">
          <cell r="B12" t="str">
            <v>B - MERCADO EXTERNO</v>
          </cell>
          <cell r="C12">
            <v>32036</v>
          </cell>
          <cell r="D12">
            <v>13061</v>
          </cell>
          <cell r="E12">
            <v>21647</v>
          </cell>
          <cell r="F12">
            <v>66744</v>
          </cell>
          <cell r="G12">
            <v>20826</v>
          </cell>
          <cell r="H12">
            <v>47657</v>
          </cell>
          <cell r="I12">
            <v>23667</v>
          </cell>
          <cell r="J12">
            <v>92150</v>
          </cell>
          <cell r="K12">
            <v>158894</v>
          </cell>
          <cell r="L12">
            <v>39929</v>
          </cell>
          <cell r="M12">
            <v>26817</v>
          </cell>
          <cell r="N12">
            <v>43400</v>
          </cell>
          <cell r="O12">
            <v>110146</v>
          </cell>
          <cell r="P12">
            <v>15286</v>
          </cell>
          <cell r="Q12">
            <v>23950</v>
          </cell>
          <cell r="R12">
            <v>23349</v>
          </cell>
          <cell r="S12">
            <v>0</v>
          </cell>
          <cell r="T12">
            <v>110146</v>
          </cell>
          <cell r="U12">
            <v>269040</v>
          </cell>
        </row>
        <row r="13">
          <cell r="B13" t="str">
            <v>Brasoil</v>
          </cell>
          <cell r="C13">
            <v>32036</v>
          </cell>
          <cell r="D13">
            <v>13061</v>
          </cell>
          <cell r="E13">
            <v>21647</v>
          </cell>
          <cell r="F13">
            <v>66744</v>
          </cell>
          <cell r="G13">
            <v>20826</v>
          </cell>
          <cell r="H13">
            <v>47657</v>
          </cell>
          <cell r="I13">
            <v>23667</v>
          </cell>
          <cell r="J13">
            <v>0</v>
          </cell>
          <cell r="K13">
            <v>66744</v>
          </cell>
          <cell r="L13">
            <v>39929</v>
          </cell>
          <cell r="M13">
            <v>26817</v>
          </cell>
          <cell r="N13">
            <v>43400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66744</v>
          </cell>
        </row>
        <row r="14">
          <cell r="B14" t="str">
            <v xml:space="preserve">    Sub-total</v>
          </cell>
          <cell r="C14">
            <v>32036</v>
          </cell>
          <cell r="D14">
            <v>13061</v>
          </cell>
          <cell r="E14">
            <v>21647</v>
          </cell>
          <cell r="F14">
            <v>66744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66744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66744</v>
          </cell>
        </row>
        <row r="15">
          <cell r="B15" t="str">
            <v>C - PRESTAÇÃO DE SERVIÇOS</v>
          </cell>
        </row>
        <row r="16">
          <cell r="B16" t="str">
            <v>C - PRESTAÇÃO DE SERVIÇOS</v>
          </cell>
          <cell r="C16">
            <v>0</v>
          </cell>
          <cell r="D16">
            <v>0</v>
          </cell>
          <cell r="E16">
            <v>145</v>
          </cell>
          <cell r="F16">
            <v>145</v>
          </cell>
          <cell r="G16">
            <v>484</v>
          </cell>
          <cell r="H16">
            <v>138</v>
          </cell>
          <cell r="I16">
            <v>222</v>
          </cell>
          <cell r="J16">
            <v>844</v>
          </cell>
          <cell r="K16">
            <v>989</v>
          </cell>
          <cell r="L16">
            <v>286</v>
          </cell>
          <cell r="M16">
            <v>241.5</v>
          </cell>
          <cell r="N16">
            <v>488.6</v>
          </cell>
          <cell r="O16">
            <v>1016.1</v>
          </cell>
          <cell r="P16">
            <v>1103</v>
          </cell>
          <cell r="Q16">
            <v>292</v>
          </cell>
          <cell r="R16">
            <v>286</v>
          </cell>
          <cell r="S16">
            <v>0</v>
          </cell>
          <cell r="T16">
            <v>1016.1</v>
          </cell>
          <cell r="U16">
            <v>2005.1</v>
          </cell>
        </row>
        <row r="17">
          <cell r="B17" t="str">
            <v>Petrobrás Dist.  BR</v>
          </cell>
          <cell r="C17">
            <v>0</v>
          </cell>
          <cell r="D17">
            <v>0</v>
          </cell>
          <cell r="E17">
            <v>145</v>
          </cell>
          <cell r="F17">
            <v>145</v>
          </cell>
          <cell r="G17">
            <v>484</v>
          </cell>
          <cell r="H17">
            <v>138</v>
          </cell>
          <cell r="I17">
            <v>222</v>
          </cell>
          <cell r="J17">
            <v>0</v>
          </cell>
          <cell r="K17">
            <v>145</v>
          </cell>
          <cell r="L17">
            <v>286</v>
          </cell>
          <cell r="M17">
            <v>241.5</v>
          </cell>
          <cell r="N17">
            <v>488.6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145</v>
          </cell>
        </row>
        <row r="18">
          <cell r="B18" t="str">
            <v>Sub-total</v>
          </cell>
          <cell r="C18">
            <v>0</v>
          </cell>
          <cell r="D18">
            <v>0</v>
          </cell>
          <cell r="E18">
            <v>145</v>
          </cell>
          <cell r="F18">
            <v>145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145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145</v>
          </cell>
        </row>
        <row r="19">
          <cell r="B19" t="str">
            <v xml:space="preserve">      T O T A L</v>
          </cell>
          <cell r="C19">
            <v>473228</v>
          </cell>
          <cell r="D19">
            <v>435158</v>
          </cell>
          <cell r="E19">
            <v>450754</v>
          </cell>
          <cell r="F19">
            <v>1359140</v>
          </cell>
          <cell r="G19">
            <v>514926</v>
          </cell>
          <cell r="H19">
            <v>554690</v>
          </cell>
          <cell r="I19">
            <v>508800</v>
          </cell>
          <cell r="J19">
            <v>1578416</v>
          </cell>
          <cell r="K19">
            <v>2937556</v>
          </cell>
          <cell r="L19">
            <v>555535</v>
          </cell>
          <cell r="M19">
            <v>523567.5</v>
          </cell>
          <cell r="N19">
            <v>548657.6</v>
          </cell>
          <cell r="O19">
            <v>1627760.1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1627760.1</v>
          </cell>
          <cell r="U19">
            <v>4565316.0999999996</v>
          </cell>
        </row>
        <row r="20">
          <cell r="B20" t="str">
            <v xml:space="preserve">      T O T A L</v>
          </cell>
          <cell r="C20">
            <v>453602</v>
          </cell>
          <cell r="D20">
            <v>414674</v>
          </cell>
          <cell r="E20">
            <v>426248</v>
          </cell>
          <cell r="F20">
            <v>1294524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1294524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1294524</v>
          </cell>
        </row>
        <row r="21">
          <cell r="B21" t="str">
            <v>E - ENCARGOS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</row>
        <row r="22">
          <cell r="B22" t="str">
            <v>E - ENCARGOS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</row>
        <row r="23">
          <cell r="B23" t="str">
            <v>1. IPI</v>
          </cell>
          <cell r="C23">
            <v>63975</v>
          </cell>
          <cell r="D23">
            <v>60204</v>
          </cell>
          <cell r="E23">
            <v>59092</v>
          </cell>
          <cell r="F23">
            <v>0</v>
          </cell>
          <cell r="G23">
            <v>83516</v>
          </cell>
          <cell r="H23">
            <v>80817</v>
          </cell>
          <cell r="I23">
            <v>80750</v>
          </cell>
          <cell r="J23">
            <v>0</v>
          </cell>
          <cell r="K23">
            <v>0</v>
          </cell>
          <cell r="L23">
            <v>88723</v>
          </cell>
          <cell r="M23">
            <v>78874</v>
          </cell>
          <cell r="N23">
            <v>82293</v>
          </cell>
          <cell r="O23">
            <v>0</v>
          </cell>
          <cell r="P23">
            <v>90281</v>
          </cell>
          <cell r="Q23">
            <v>85767</v>
          </cell>
          <cell r="R23">
            <v>109550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2. F U P</v>
          </cell>
          <cell r="C24">
            <v>63975</v>
          </cell>
          <cell r="D24">
            <v>60204</v>
          </cell>
          <cell r="E24">
            <v>59092</v>
          </cell>
          <cell r="F24">
            <v>183271</v>
          </cell>
          <cell r="G24">
            <v>76112</v>
          </cell>
          <cell r="H24">
            <v>73797</v>
          </cell>
          <cell r="I24">
            <v>68841</v>
          </cell>
          <cell r="J24">
            <v>0</v>
          </cell>
          <cell r="K24">
            <v>183271</v>
          </cell>
          <cell r="L24">
            <v>70323</v>
          </cell>
          <cell r="M24">
            <v>70523</v>
          </cell>
          <cell r="N24">
            <v>68409</v>
          </cell>
          <cell r="O24">
            <v>0</v>
          </cell>
          <cell r="P24">
            <v>78984</v>
          </cell>
          <cell r="Q24">
            <v>69230</v>
          </cell>
          <cell r="R24">
            <v>72238</v>
          </cell>
          <cell r="S24">
            <v>0</v>
          </cell>
          <cell r="T24">
            <v>0</v>
          </cell>
          <cell r="U24">
            <v>183271</v>
          </cell>
        </row>
        <row r="25">
          <cell r="B25" t="str">
            <v>3. I C M S</v>
          </cell>
          <cell r="C25">
            <v>60123</v>
          </cell>
          <cell r="D25">
            <v>58047</v>
          </cell>
          <cell r="E25">
            <v>61596</v>
          </cell>
          <cell r="F25">
            <v>179766</v>
          </cell>
          <cell r="G25">
            <v>-9007</v>
          </cell>
          <cell r="H25">
            <v>-10841</v>
          </cell>
          <cell r="I25">
            <v>-9775</v>
          </cell>
          <cell r="J25">
            <v>0</v>
          </cell>
          <cell r="K25">
            <v>179766</v>
          </cell>
          <cell r="L25">
            <v>-10819</v>
          </cell>
          <cell r="M25">
            <v>-10557</v>
          </cell>
          <cell r="N25">
            <v>-11054</v>
          </cell>
          <cell r="O25">
            <v>0</v>
          </cell>
          <cell r="P25">
            <v>-11462</v>
          </cell>
          <cell r="Q25">
            <v>-11579</v>
          </cell>
          <cell r="R25">
            <v>-5475</v>
          </cell>
          <cell r="S25">
            <v>0</v>
          </cell>
          <cell r="T25">
            <v>0</v>
          </cell>
          <cell r="U25">
            <v>179766</v>
          </cell>
        </row>
        <row r="26">
          <cell r="B26" t="str">
            <v>5. F U P A</v>
          </cell>
          <cell r="C26">
            <v>-11176</v>
          </cell>
          <cell r="D26">
            <v>-11130</v>
          </cell>
          <cell r="E26">
            <v>-11561</v>
          </cell>
          <cell r="F26">
            <v>-33867</v>
          </cell>
          <cell r="G26">
            <v>3208</v>
          </cell>
          <cell r="H26">
            <v>3295</v>
          </cell>
          <cell r="I26">
            <v>3152</v>
          </cell>
          <cell r="J26">
            <v>0</v>
          </cell>
          <cell r="K26">
            <v>-33867</v>
          </cell>
          <cell r="L26">
            <v>3380</v>
          </cell>
          <cell r="M26">
            <v>3227</v>
          </cell>
          <cell r="N26">
            <v>3280.9</v>
          </cell>
          <cell r="O26">
            <v>0</v>
          </cell>
          <cell r="P26">
            <v>3630</v>
          </cell>
          <cell r="Q26">
            <v>3407</v>
          </cell>
          <cell r="R26">
            <v>3483</v>
          </cell>
          <cell r="S26">
            <v>0</v>
          </cell>
          <cell r="T26">
            <v>0</v>
          </cell>
          <cell r="U26">
            <v>-33867</v>
          </cell>
        </row>
        <row r="27">
          <cell r="B27" t="str">
            <v>6. P A S E P</v>
          </cell>
          <cell r="C27">
            <v>2868</v>
          </cell>
          <cell r="D27">
            <v>2744</v>
          </cell>
          <cell r="E27">
            <v>2788</v>
          </cell>
          <cell r="F27">
            <v>8400</v>
          </cell>
          <cell r="G27">
            <v>9872</v>
          </cell>
          <cell r="H27">
            <v>10138</v>
          </cell>
          <cell r="I27">
            <v>9699</v>
          </cell>
          <cell r="J27">
            <v>0</v>
          </cell>
          <cell r="K27">
            <v>8400</v>
          </cell>
          <cell r="L27">
            <v>10401.200000000001</v>
          </cell>
          <cell r="M27">
            <v>9930.4</v>
          </cell>
          <cell r="N27">
            <v>10095.299999999999</v>
          </cell>
          <cell r="O27">
            <v>0</v>
          </cell>
          <cell r="P27">
            <v>11170</v>
          </cell>
          <cell r="Q27">
            <v>10483</v>
          </cell>
          <cell r="R27">
            <v>10717</v>
          </cell>
          <cell r="S27">
            <v>0</v>
          </cell>
          <cell r="T27">
            <v>0</v>
          </cell>
          <cell r="U27">
            <v>8400</v>
          </cell>
        </row>
        <row r="28">
          <cell r="B28" t="str">
            <v>7. C O F I N S</v>
          </cell>
          <cell r="C28">
            <v>8824</v>
          </cell>
          <cell r="D28">
            <v>8442</v>
          </cell>
          <cell r="E28">
            <v>8579</v>
          </cell>
          <cell r="F28">
            <v>25845</v>
          </cell>
          <cell r="G28">
            <v>1</v>
          </cell>
          <cell r="H28">
            <v>2</v>
          </cell>
          <cell r="I28">
            <v>2</v>
          </cell>
          <cell r="J28">
            <v>0</v>
          </cell>
          <cell r="K28">
            <v>25845</v>
          </cell>
          <cell r="L28">
            <v>2.4</v>
          </cell>
          <cell r="M28">
            <v>1.2</v>
          </cell>
          <cell r="N28">
            <v>1.6</v>
          </cell>
          <cell r="O28">
            <v>0</v>
          </cell>
          <cell r="P28">
            <v>27</v>
          </cell>
          <cell r="Q28">
            <v>2</v>
          </cell>
          <cell r="R28">
            <v>2</v>
          </cell>
          <cell r="S28">
            <v>0</v>
          </cell>
          <cell r="T28">
            <v>0</v>
          </cell>
          <cell r="U28">
            <v>25845</v>
          </cell>
        </row>
        <row r="29">
          <cell r="B29" t="str">
            <v>8. Outros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 t="str">
            <v xml:space="preserve">      T O T A L</v>
          </cell>
          <cell r="C30">
            <v>124614</v>
          </cell>
          <cell r="D30">
            <v>118307</v>
          </cell>
          <cell r="E30">
            <v>120497</v>
          </cell>
          <cell r="F30">
            <v>363418</v>
          </cell>
          <cell r="G30">
            <v>163702</v>
          </cell>
          <cell r="H30">
            <v>157208</v>
          </cell>
          <cell r="I30">
            <v>152669</v>
          </cell>
          <cell r="J30">
            <v>473579</v>
          </cell>
          <cell r="K30">
            <v>836997</v>
          </cell>
          <cell r="L30">
            <v>162010.6</v>
          </cell>
          <cell r="M30">
            <v>151998.6</v>
          </cell>
          <cell r="N30">
            <v>153025.79999999999</v>
          </cell>
          <cell r="O30">
            <v>467035.00000000006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467035.00000000006</v>
          </cell>
          <cell r="U30">
            <v>1304031.9999999998</v>
          </cell>
        </row>
        <row r="31">
          <cell r="B31" t="str">
            <v xml:space="preserve">      T O T A L</v>
          </cell>
          <cell r="C31">
            <v>124614</v>
          </cell>
          <cell r="D31">
            <v>118307</v>
          </cell>
          <cell r="E31">
            <v>120494</v>
          </cell>
          <cell r="F31">
            <v>363415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363415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363415</v>
          </cell>
        </row>
        <row r="32">
          <cell r="B32" t="str">
            <v>F - VENDAS LIQUIDAS</v>
          </cell>
          <cell r="C32">
            <v>348614</v>
          </cell>
          <cell r="D32">
            <v>316851</v>
          </cell>
          <cell r="E32">
            <v>330257</v>
          </cell>
          <cell r="F32">
            <v>995722</v>
          </cell>
          <cell r="G32">
            <v>351224</v>
          </cell>
          <cell r="H32">
            <v>397482</v>
          </cell>
          <cell r="I32">
            <v>356131</v>
          </cell>
          <cell r="J32">
            <v>1104837</v>
          </cell>
          <cell r="K32">
            <v>2100559</v>
          </cell>
          <cell r="L32">
            <v>393524.4</v>
          </cell>
          <cell r="M32">
            <v>371568.9</v>
          </cell>
          <cell r="N32">
            <v>395631.8</v>
          </cell>
          <cell r="O32">
            <v>1160725.1000000001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1160725.1000000001</v>
          </cell>
          <cell r="U32">
            <v>3261284.0999999996</v>
          </cell>
        </row>
        <row r="33">
          <cell r="B33" t="str">
            <v>F - VENDAS LIQUIDAS</v>
          </cell>
          <cell r="C33">
            <v>328988</v>
          </cell>
          <cell r="D33">
            <v>296367</v>
          </cell>
          <cell r="E33">
            <v>305754</v>
          </cell>
          <cell r="F33">
            <v>931109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931109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931109</v>
          </cell>
        </row>
        <row r="45">
          <cell r="B45" t="str">
            <v>PETROBRAS - PETRÓLEO BRASILEIRO S.A.</v>
          </cell>
        </row>
        <row r="46">
          <cell r="B46" t="str">
            <v>PETROBRAS - PETRÓLEO BRASILEIRO S.A.</v>
          </cell>
        </row>
        <row r="47">
          <cell r="B47" t="str">
            <v>VENDAS BRUTAS - SUBSIDIÁRIAS - VALORES CORRIGIDOS</v>
          </cell>
        </row>
        <row r="48">
          <cell r="B48" t="str">
            <v>VENDAS BRUTAS - SUBSIDIÁRIAS - VALORES CORRIGIDOS</v>
          </cell>
        </row>
        <row r="49">
          <cell r="C49" t="str">
            <v xml:space="preserve">   JAN</v>
          </cell>
          <cell r="D49" t="str">
            <v xml:space="preserve">  FEV</v>
          </cell>
          <cell r="E49" t="str">
            <v xml:space="preserve">   MAR</v>
          </cell>
          <cell r="F49" t="str">
            <v xml:space="preserve">   1º TRIM</v>
          </cell>
          <cell r="G49" t="str">
            <v>ABR</v>
          </cell>
          <cell r="H49" t="str">
            <v>MAI</v>
          </cell>
          <cell r="I49" t="str">
            <v>JUN</v>
          </cell>
          <cell r="J49" t="str">
            <v>2º TRIM</v>
          </cell>
          <cell r="K49" t="str">
            <v>1º SEM</v>
          </cell>
          <cell r="L49" t="str">
            <v>JUL</v>
          </cell>
          <cell r="M49" t="str">
            <v>AGO</v>
          </cell>
          <cell r="N49" t="str">
            <v>SET</v>
          </cell>
          <cell r="O49" t="str">
            <v>3º TRIM</v>
          </cell>
          <cell r="P49" t="str">
            <v>OUT</v>
          </cell>
          <cell r="Q49" t="str">
            <v>NOV</v>
          </cell>
          <cell r="R49" t="str">
            <v>DEZ</v>
          </cell>
          <cell r="S49" t="str">
            <v>4º TRIM</v>
          </cell>
          <cell r="T49" t="str">
            <v>2º SEM</v>
          </cell>
          <cell r="U49" t="str">
            <v>T O T A L</v>
          </cell>
        </row>
        <row r="50">
          <cell r="B50" t="str">
            <v>A - MERCADO INTERNO</v>
          </cell>
          <cell r="C50" t="str">
            <v xml:space="preserve">   JAN</v>
          </cell>
          <cell r="D50" t="str">
            <v xml:space="preserve">  FEV</v>
          </cell>
          <cell r="E50" t="str">
            <v xml:space="preserve">   MAR</v>
          </cell>
          <cell r="F50" t="str">
            <v xml:space="preserve">   1º TRIM</v>
          </cell>
          <cell r="G50" t="str">
            <v>ABR</v>
          </cell>
          <cell r="H50" t="str">
            <v>MAI</v>
          </cell>
          <cell r="I50" t="str">
            <v>JUN</v>
          </cell>
          <cell r="J50" t="str">
            <v>2º TRIM</v>
          </cell>
          <cell r="K50" t="str">
            <v>1º SEM</v>
          </cell>
          <cell r="L50" t="str">
            <v>JUL</v>
          </cell>
          <cell r="M50" t="str">
            <v>AGO</v>
          </cell>
          <cell r="N50" t="str">
            <v>SET</v>
          </cell>
          <cell r="O50" t="str">
            <v>3º TRIM</v>
          </cell>
          <cell r="P50" t="str">
            <v>OUT</v>
          </cell>
          <cell r="Q50" t="str">
            <v>NOV</v>
          </cell>
          <cell r="R50" t="str">
            <v>DEZ</v>
          </cell>
          <cell r="S50" t="str">
            <v>4º TRIM</v>
          </cell>
          <cell r="T50" t="str">
            <v>2º SEM</v>
          </cell>
          <cell r="U50" t="str">
            <v>T O T A L</v>
          </cell>
        </row>
        <row r="51">
          <cell r="B51" t="str">
            <v>A - MERCADO INTERNO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510882</v>
          </cell>
          <cell r="H51">
            <v>520183</v>
          </cell>
          <cell r="I51">
            <v>490007</v>
          </cell>
          <cell r="J51">
            <v>1521072</v>
          </cell>
          <cell r="K51">
            <v>2879902</v>
          </cell>
          <cell r="L51">
            <v>455904</v>
          </cell>
          <cell r="M51">
            <v>439262</v>
          </cell>
          <cell r="N51">
            <v>446569</v>
          </cell>
          <cell r="O51">
            <v>1341735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1341735</v>
          </cell>
          <cell r="U51">
            <v>4221637</v>
          </cell>
        </row>
        <row r="52">
          <cell r="B52" t="str">
            <v>Petrobras Dist.  BR</v>
          </cell>
          <cell r="C52">
            <v>466497</v>
          </cell>
          <cell r="D52">
            <v>437869</v>
          </cell>
          <cell r="E52">
            <v>441970</v>
          </cell>
          <cell r="F52">
            <v>1346336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1346336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1346336</v>
          </cell>
        </row>
        <row r="53">
          <cell r="B53" t="str">
            <v>Ajuste</v>
          </cell>
          <cell r="C53">
            <v>-31653</v>
          </cell>
          <cell r="D53">
            <v>-31550</v>
          </cell>
          <cell r="E53">
            <v>-35804</v>
          </cell>
          <cell r="F53">
            <v>-99007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-99007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-99007</v>
          </cell>
        </row>
        <row r="54">
          <cell r="B54" t="str">
            <v>Sub-total</v>
          </cell>
          <cell r="C54">
            <v>434844</v>
          </cell>
          <cell r="D54">
            <v>406319</v>
          </cell>
          <cell r="E54">
            <v>406166</v>
          </cell>
          <cell r="F54">
            <v>1247329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1247329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1247329</v>
          </cell>
        </row>
        <row r="55">
          <cell r="B55" t="str">
            <v>Brasoil</v>
          </cell>
          <cell r="C55">
            <v>34201</v>
          </cell>
          <cell r="D55">
            <v>13676</v>
          </cell>
          <cell r="E55">
            <v>22499</v>
          </cell>
          <cell r="F55">
            <v>70376</v>
          </cell>
          <cell r="G55">
            <v>21554</v>
          </cell>
          <cell r="H55">
            <v>48906</v>
          </cell>
          <cell r="I55">
            <v>23916</v>
          </cell>
          <cell r="J55">
            <v>94376</v>
          </cell>
          <cell r="K55">
            <v>164752</v>
          </cell>
          <cell r="L55">
            <v>35325</v>
          </cell>
          <cell r="M55">
            <v>23725</v>
          </cell>
          <cell r="N55">
            <v>38396</v>
          </cell>
          <cell r="O55">
            <v>97446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97446</v>
          </cell>
          <cell r="U55">
            <v>262198</v>
          </cell>
        </row>
        <row r="56">
          <cell r="B56" t="str">
            <v>B - MERCADO EXTERNO</v>
          </cell>
          <cell r="C56">
            <v>34201</v>
          </cell>
          <cell r="D56">
            <v>13676</v>
          </cell>
          <cell r="E56">
            <v>22499</v>
          </cell>
          <cell r="F56">
            <v>70376</v>
          </cell>
          <cell r="G56">
            <v>21554</v>
          </cell>
          <cell r="H56">
            <v>48906</v>
          </cell>
          <cell r="I56">
            <v>23916</v>
          </cell>
          <cell r="J56">
            <v>94376</v>
          </cell>
          <cell r="K56">
            <v>164752</v>
          </cell>
          <cell r="L56">
            <v>35325</v>
          </cell>
          <cell r="M56">
            <v>23725</v>
          </cell>
          <cell r="N56">
            <v>38396</v>
          </cell>
          <cell r="O56">
            <v>97446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97446</v>
          </cell>
          <cell r="U56">
            <v>262198</v>
          </cell>
        </row>
        <row r="57">
          <cell r="B57" t="str">
            <v>Brasoil</v>
          </cell>
          <cell r="C57">
            <v>33045</v>
          </cell>
          <cell r="D57">
            <v>13214</v>
          </cell>
          <cell r="E57">
            <v>21739</v>
          </cell>
          <cell r="F57">
            <v>67998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67998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67998</v>
          </cell>
        </row>
        <row r="58">
          <cell r="B58" t="str">
            <v xml:space="preserve">    Sub-total</v>
          </cell>
          <cell r="C58">
            <v>33045</v>
          </cell>
          <cell r="D58">
            <v>13214</v>
          </cell>
          <cell r="E58">
            <v>21739</v>
          </cell>
          <cell r="F58">
            <v>67998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67998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67998</v>
          </cell>
        </row>
        <row r="59">
          <cell r="B59" t="str">
            <v>Petrobrás Dist.  BR</v>
          </cell>
          <cell r="C59">
            <v>0</v>
          </cell>
          <cell r="D59">
            <v>0</v>
          </cell>
          <cell r="E59">
            <v>151</v>
          </cell>
          <cell r="F59">
            <v>151</v>
          </cell>
          <cell r="G59">
            <v>501</v>
          </cell>
          <cell r="H59">
            <v>142</v>
          </cell>
          <cell r="I59">
            <v>224</v>
          </cell>
          <cell r="J59">
            <v>867</v>
          </cell>
          <cell r="K59">
            <v>1018</v>
          </cell>
          <cell r="L59">
            <v>253</v>
          </cell>
          <cell r="M59">
            <v>214</v>
          </cell>
          <cell r="N59">
            <v>432</v>
          </cell>
          <cell r="O59">
            <v>899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899</v>
          </cell>
          <cell r="U59">
            <v>1917</v>
          </cell>
        </row>
        <row r="60">
          <cell r="B60" t="str">
            <v>C - PRESTAÇÃO DE SERVIÇOS</v>
          </cell>
          <cell r="C60">
            <v>0</v>
          </cell>
          <cell r="D60">
            <v>0</v>
          </cell>
          <cell r="E60">
            <v>151</v>
          </cell>
          <cell r="F60">
            <v>151</v>
          </cell>
          <cell r="G60">
            <v>501</v>
          </cell>
          <cell r="H60">
            <v>142</v>
          </cell>
          <cell r="I60">
            <v>224</v>
          </cell>
          <cell r="J60">
            <v>867</v>
          </cell>
          <cell r="K60">
            <v>1018</v>
          </cell>
          <cell r="L60">
            <v>253</v>
          </cell>
          <cell r="M60">
            <v>214</v>
          </cell>
          <cell r="N60">
            <v>432</v>
          </cell>
          <cell r="O60">
            <v>899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899</v>
          </cell>
          <cell r="U60">
            <v>1917</v>
          </cell>
        </row>
        <row r="61">
          <cell r="B61" t="str">
            <v>Petrobrás Dist.  BR</v>
          </cell>
          <cell r="C61">
            <v>0</v>
          </cell>
          <cell r="D61">
            <v>0</v>
          </cell>
          <cell r="E61">
            <v>146</v>
          </cell>
          <cell r="F61">
            <v>146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146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146</v>
          </cell>
        </row>
        <row r="62">
          <cell r="B62" t="str">
            <v>Sub-total</v>
          </cell>
          <cell r="C62">
            <v>0</v>
          </cell>
          <cell r="D62">
            <v>0</v>
          </cell>
          <cell r="E62">
            <v>146</v>
          </cell>
          <cell r="F62">
            <v>146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146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146</v>
          </cell>
        </row>
        <row r="64">
          <cell r="B64" t="str">
            <v xml:space="preserve">      T O T A L</v>
          </cell>
          <cell r="C64">
            <v>467889</v>
          </cell>
          <cell r="D64">
            <v>419533</v>
          </cell>
          <cell r="E64">
            <v>428051</v>
          </cell>
          <cell r="F64">
            <v>1315473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1315473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1315473</v>
          </cell>
        </row>
        <row r="65">
          <cell r="B65" t="str">
            <v>1. IPI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B66" t="str">
            <v>E - ENCARGOS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</row>
        <row r="67">
          <cell r="B67" t="str">
            <v>1. IPI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2. F U P</v>
          </cell>
          <cell r="C68">
            <v>65990</v>
          </cell>
          <cell r="D68">
            <v>60909</v>
          </cell>
          <cell r="E68">
            <v>59342</v>
          </cell>
          <cell r="F68">
            <v>186241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186241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186241</v>
          </cell>
        </row>
        <row r="69">
          <cell r="B69" t="str">
            <v>3. I C M S</v>
          </cell>
          <cell r="C69">
            <v>62017</v>
          </cell>
          <cell r="D69">
            <v>58727</v>
          </cell>
          <cell r="E69">
            <v>61857</v>
          </cell>
          <cell r="F69">
            <v>182601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182601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182601</v>
          </cell>
        </row>
        <row r="70">
          <cell r="B70" t="str">
            <v>5. F U P A</v>
          </cell>
          <cell r="C70">
            <v>-11528</v>
          </cell>
          <cell r="D70">
            <v>-11260</v>
          </cell>
          <cell r="E70">
            <v>-11610</v>
          </cell>
          <cell r="F70">
            <v>-34398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-34398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-34398</v>
          </cell>
        </row>
        <row r="71">
          <cell r="B71" t="str">
            <v>6. P A S E P</v>
          </cell>
          <cell r="C71">
            <v>2958</v>
          </cell>
          <cell r="D71">
            <v>2776</v>
          </cell>
          <cell r="E71">
            <v>2800</v>
          </cell>
          <cell r="F71">
            <v>8534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8534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8534</v>
          </cell>
        </row>
        <row r="72">
          <cell r="B72" t="str">
            <v>7. C O F I N S</v>
          </cell>
          <cell r="C72">
            <v>9102</v>
          </cell>
          <cell r="D72">
            <v>8541</v>
          </cell>
          <cell r="E72">
            <v>8615</v>
          </cell>
          <cell r="F72">
            <v>26258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26258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26258</v>
          </cell>
        </row>
        <row r="73">
          <cell r="B73" t="str">
            <v>8. Outros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5">
          <cell r="B75" t="str">
            <v xml:space="preserve">      T O T A L</v>
          </cell>
          <cell r="C75">
            <v>128539</v>
          </cell>
          <cell r="D75">
            <v>119693</v>
          </cell>
          <cell r="E75">
            <v>121004</v>
          </cell>
          <cell r="F75">
            <v>369236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369236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369236</v>
          </cell>
        </row>
        <row r="77">
          <cell r="B77" t="str">
            <v>F - VENDAS LIQUIDAS</v>
          </cell>
          <cell r="C77">
            <v>339350</v>
          </cell>
          <cell r="D77">
            <v>299840</v>
          </cell>
          <cell r="E77">
            <v>307047</v>
          </cell>
          <cell r="F77">
            <v>946237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946237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946237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IM_FINANCEIRA"/>
      <sheetName val="CG00FIN"/>
      <sheetName val="PS-Consolidation"/>
      <sheetName val="Correção"/>
      <sheetName val="PENDENTES"/>
      <sheetName val="Param"/>
      <sheetName val="Boge"/>
      <sheetName val="Itens importados"/>
      <sheetName val="Codes"/>
      <sheetName val="BRESSER"/>
      <sheetName val="Acertado"/>
      <sheetName val="VENDAS_P_SUBSIDIÁRIA"/>
      <sheetName val="OUT02.REPORT"/>
      <sheetName val="Saldo 12480001"/>
      <sheetName val="Saldo final 32470000"/>
      <sheetName val="Capa"/>
      <sheetName val="CTAS.DE LANÇAMENTO"/>
      <sheetName val="RESUMO"/>
      <sheetName val="CDI"/>
      <sheetName val="Currency"/>
      <sheetName val="Patrimonial"/>
      <sheetName val="Dados"/>
      <sheetName val="PAR"/>
      <sheetName val="Variables"/>
      <sheetName val="APIPIAQ.XLS"/>
      <sheetName val="EE3.1 - Conc. Volvo"/>
      <sheetName val="corsa"/>
      <sheetName val="heavy"/>
      <sheetName val="light"/>
      <sheetName val="medium"/>
      <sheetName val="Fcx Consol Diario Rev 25-01"/>
      <sheetName val="PS_Consolidation"/>
      <sheetName val="Code_Master"/>
      <sheetName val="Self_Code_Master"/>
      <sheetName val="Code_Master_SBU"/>
      <sheetName val="Code_Master_SBU_SBU"/>
      <sheetName val="Code_Master_SBU_SUB"/>
      <sheetName val="Self_Code_Master_SBU"/>
      <sheetName val="Self_Code_Master_SBU_SUB"/>
      <sheetName val="Code_Master_Customer"/>
      <sheetName val="DEPREC"/>
      <sheetName val="Tabelas"/>
      <sheetName val="Chart Data"/>
      <sheetName val="BASE BALSAP"/>
      <sheetName val="Plano de Contas"/>
      <sheetName val="Auxi"/>
      <sheetName val="Edo Res"/>
      <sheetName val="BP"/>
      <sheetName val="Mapa"/>
      <sheetName val="ce"/>
      <sheetName val="ABRIL 2000"/>
      <sheetName val="Filiais - todas"/>
      <sheetName val="2008"/>
      <sheetName val="05,06 E 07"/>
      <sheetName val="Premio_Sinistro"/>
      <sheetName val="P&amp;L"/>
      <sheetName val="P&amp;L EUR"/>
      <sheetName val="Instructions"/>
      <sheetName val="Parâmetros"/>
      <sheetName val="FF1 - Listagem inicial"/>
      <sheetName val="Internal Data"/>
      <sheetName val="MAI2000"/>
      <sheetName val="cover"/>
      <sheetName val="E03.05.1 - Base Invista Nylon"/>
      <sheetName val="Plan1"/>
      <sheetName val="ush"/>
      <sheetName val="Analítico"/>
      <sheetName val="condição"/>
      <sheetName val="tabela"/>
      <sheetName val="Data"/>
      <sheetName val="2006"/>
      <sheetName val="Sic - Jan"/>
      <sheetName val="Demitidos"/>
      <sheetName val="Royalties"/>
      <sheetName val="Projeção álcool"/>
      <sheetName val="Settings"/>
      <sheetName val="Resinas 10_06"/>
      <sheetName val="Interest"/>
      <sheetName val="Assump. Budg"/>
      <sheetName val="Itens_importados"/>
      <sheetName val="OUT02_REPORT"/>
      <sheetName val="Saldo_12480001"/>
      <sheetName val="Saldo_final_32470000"/>
      <sheetName val="CTAS_DE_LANÇAMENTO"/>
      <sheetName val="APIPIAQ_XLS"/>
      <sheetName val="EE3_1_-_Conc__Volvo"/>
      <sheetName val="Fcx_Consol_Diario_Rev_25-01"/>
      <sheetName val="Chart_Data"/>
      <sheetName val="BASE_BALSAP"/>
      <sheetName val="Plano_de_Contas"/>
      <sheetName val="Edo_Res"/>
      <sheetName val="ABRIL_2000"/>
      <sheetName val="Filiais_-_todas"/>
      <sheetName val="05,06_E_07"/>
      <sheetName val="P&amp;L_EUR"/>
      <sheetName val="FF1_-_Listagem_inicial"/>
      <sheetName val="Internal_Data"/>
      <sheetName val="E03_05_1_-_Base_Invista_Nylon"/>
      <sheetName val="Projeção_álcool"/>
      <sheetName val="Sic_-_Jan"/>
      <sheetName val="Resinas_10_06"/>
      <sheetName val="REMOCATA"/>
      <sheetName val="Eco-Fin"/>
      <sheetName val="RAZAO"/>
      <sheetName val="E4.2.2 testes"/>
      <sheetName val="tab"/>
      <sheetName val="112060002"/>
      <sheetName val="Plan2"/>
      <sheetName val="POLITICA"/>
      <sheetName val="cupom"/>
      <sheetName val="curva pre"/>
      <sheetName val="INFO"/>
      <sheetName val="LANG"/>
      <sheetName val="OUVC"/>
      <sheetName val="INDICES"/>
      <sheetName val="2000"/>
      <sheetName val="MAI'01"/>
      <sheetName val="TOP 20 - PC's"/>
      <sheetName val="Duplicate Rate"/>
      <sheetName val="Faturamento Por CP"/>
      <sheetName val="Ajuste Bacardi"/>
      <sheetName val="Sales by PC's"/>
      <sheetName val="IREM"/>
      <sheetName val="E1"/>
      <sheetName val="Índice"/>
      <sheetName val="Lead"/>
      <sheetName val="ST Bericht"/>
      <sheetName val="CTAS_DE_LANÇAMENTO1"/>
      <sheetName val="Chart_Data1"/>
      <sheetName val="BASE_BALSAP1"/>
      <sheetName val="Plano_de_Contas1"/>
      <sheetName val="OUT02_REPORT1"/>
      <sheetName val="Saldo_124800011"/>
      <sheetName val="Saldo_final_324700001"/>
      <sheetName val="Itens_importados1"/>
      <sheetName val="APIPIAQ_XLS1"/>
      <sheetName val="EE3_1_-_Conc__Volvo1"/>
      <sheetName val="Fcx_Consol_Diario_Rev_25-011"/>
      <sheetName val="ABRIL_20001"/>
      <sheetName val="Edo_Res1"/>
      <sheetName val="Filiais_-_todas1"/>
      <sheetName val="05,06_E_071"/>
      <sheetName val="FF1_-_Listagem_inicial1"/>
      <sheetName val="P&amp;L_EUR1"/>
      <sheetName val="Sic_-_Jan1"/>
      <sheetName val="Internal_Data1"/>
      <sheetName val="E03_05_1_-_Base_Invista_Nylon1"/>
      <sheetName val="Projeção_álcool1"/>
      <sheetName val="Resinas_10_061"/>
      <sheetName val="E4_2_2_testes"/>
      <sheetName val="curva_pre"/>
      <sheetName val="Investments"/>
      <sheetName val=" CC21"/>
      <sheetName val="Virtuales"/>
      <sheetName val="DCI_ESTI_IS"/>
      <sheetName val="DCPS_ESTI_IS"/>
      <sheetName val="DE&amp;S_ESTI_IS"/>
      <sheetName val="DFD_ESTI_IS"/>
      <sheetName val="Merch_ESTI_IS"/>
      <sheetName val="NP&amp;L_ESTI_IS"/>
      <sheetName val="Sancy"/>
      <sheetName val="Sources Assumptions"/>
      <sheetName val="Empresas_US$"/>
      <sheetName val="PVENDAS"/>
      <sheetName val="DFLSUBS"/>
      <sheetName val="CSSL - Real"/>
      <sheetName val="Mensagem"/>
      <sheetName val="TOP_20_-_PC's"/>
      <sheetName val="Duplicate_Rate"/>
      <sheetName val="Faturamento_Por_CP"/>
      <sheetName val="Ajuste_Bacardi"/>
      <sheetName val="Sales_by_PC's"/>
      <sheetName val="Assump__Budg"/>
      <sheetName val="Admin"/>
      <sheetName val="Supuestos Generales"/>
      <sheetName val="101171"/>
      <sheetName val="Menu"/>
      <sheetName val="Input"/>
      <sheetName val="CONTAS PAGAR CP"/>
      <sheetName val="Loan Data"/>
      <sheetName val="Bal032002"/>
      <sheetName val="N"/>
      <sheetName val="Control"/>
      <sheetName val="Ajustes"/>
      <sheetName val="98BESTOQUE"/>
      <sheetName val="Principal"/>
      <sheetName val="Granéis"/>
      <sheetName val="E4_2_2_testes1"/>
      <sheetName val="TOP_20_-_PC's1"/>
      <sheetName val="Duplicate_Rate1"/>
      <sheetName val="Faturamento_Por_CP1"/>
      <sheetName val="Ajuste_Bacardi1"/>
      <sheetName val="Sales_by_PC's1"/>
      <sheetName val="Assump__Budg1"/>
      <sheetName val="ST_Bericht"/>
      <sheetName val="Sources_Assumptions"/>
      <sheetName val="Supuestos_Generales"/>
      <sheetName val="T-2 RateRec"/>
      <sheetName val="Shopping list"/>
      <sheetName val="REL. MASISA"/>
      <sheetName val="211010101"/>
      <sheetName val="Listas"/>
      <sheetName val="tab_dia x mês"/>
      <sheetName val="taxa selic"/>
      <sheetName val="infação_mês"/>
      <sheetName val="cálculo inflação dia"/>
      <sheetName val="inflação_dia"/>
      <sheetName val="ufir diária"/>
      <sheetName val="ufir_mensal"/>
      <sheetName val="TR - Carlos Barbosa (Irwin)"/>
      <sheetName val="SG Profile"/>
      <sheetName val="Rates"/>
      <sheetName val="CostP"/>
      <sheetName val="Ecc Analysis"/>
      <sheetName val="275100"/>
      <sheetName val="Macro"/>
      <sheetName val="Reserva de cartera"/>
      <sheetName val="Pasivos estimados"/>
      <sheetName val=""/>
      <sheetName val="Kst"/>
      <sheetName val="titles"/>
      <sheetName val="Sheet3"/>
      <sheetName val="Cover1"/>
      <sheetName val="FINANCEIRA"/>
      <sheetName val="Custos"/>
      <sheetName val="Horas"/>
      <sheetName val="XX1_Tesoreria"/>
      <sheetName val="CTB_Control_Gestion_CAT"/>
      <sheetName val="Resultados"/>
      <sheetName val="Consolidado US$"/>
      <sheetName val="Fatura"/>
      <sheetName val="E2.1_Brapelco"/>
      <sheetName val="Exchange"/>
      <sheetName val="Dados_Gerais"/>
      <sheetName val="CO"/>
      <sheetName val="Plan. Rocha"/>
      <sheetName val="PRIMARIO"/>
      <sheetName val="E1.2 - Jun"/>
      <sheetName val="Preco"/>
      <sheetName val="Tabs"/>
      <sheetName val="pc"/>
      <sheetName val="Desp_adm"/>
      <sheetName val="Margin Paid"/>
      <sheetName val="Chart_Data2"/>
      <sheetName val="CTAS_DE_LANÇAMENTO2"/>
      <sheetName val="BASE_BALSAP2"/>
      <sheetName val="Plano_de_Contas2"/>
      <sheetName val="Itens_importados2"/>
      <sheetName val="OUT02_REPORT2"/>
      <sheetName val="Saldo_124800012"/>
      <sheetName val="Saldo_final_324700002"/>
      <sheetName val="APIPIAQ_XLS2"/>
      <sheetName val="EE3_1_-_Conc__Volvo2"/>
      <sheetName val="Fcx_Consol_Diario_Rev_25-012"/>
      <sheetName val="Edo_Res2"/>
      <sheetName val="ABRIL_20002"/>
      <sheetName val="Filiais_-_todas2"/>
      <sheetName val="05,06_E_072"/>
      <sheetName val="FF1_-_Listagem_inicial2"/>
      <sheetName val="P&amp;L_EUR2"/>
      <sheetName val="Sic_-_Jan2"/>
      <sheetName val="E4_2_2_testes2"/>
      <sheetName val="TOP_20_-_PC's2"/>
      <sheetName val="Duplicate_Rate2"/>
      <sheetName val="Faturamento_Por_CP2"/>
      <sheetName val="Ajuste_Bacardi2"/>
      <sheetName val="Sales_by_PC's2"/>
      <sheetName val="Internal_Data2"/>
      <sheetName val="E03_05_1_-_Base_Invista_Nylon2"/>
      <sheetName val="Projeção_álcool2"/>
      <sheetName val="Resinas_10_062"/>
      <sheetName val="curva_pre1"/>
      <sheetName val="ST_Bericht1"/>
      <sheetName val="Sources_Assumptions1"/>
      <sheetName val="Assump__Budg2"/>
      <sheetName val="CSSL_-_Real"/>
      <sheetName val="_CC21"/>
      <sheetName val="TR_-_Carlos_Barbosa_(Irwin)"/>
      <sheetName val="Supuestos_Generales1"/>
      <sheetName val="tab_dia_x_mês"/>
      <sheetName val="taxa_selic"/>
      <sheetName val="cálculo_inflação_dia"/>
      <sheetName val="ufir_diária"/>
      <sheetName val="Loan_Data"/>
      <sheetName val="CONTAS_PAGAR_CP"/>
      <sheetName val="T-2_RateRec"/>
      <sheetName val="Shopping_list"/>
      <sheetName val="REL__MASISA"/>
      <sheetName val="Consolidado_US$"/>
      <sheetName val="E2_1_Brapelco"/>
      <sheetName val="DB Controle"/>
      <sheetName val="I - PRA"/>
      <sheetName val="MENS_I_P"/>
      <sheetName val="Dados_DEC"/>
      <sheetName val="Dados_FEC"/>
      <sheetName val="USA NT Detalhe"/>
      <sheetName val="Dashboard"/>
      <sheetName val="Base"/>
      <sheetName val="Abastecimento"/>
      <sheetName val="Adm_Id"/>
      <sheetName val="Adm_Nid"/>
      <sheetName val="Agua"/>
      <sheetName val="CapGiro"/>
      <sheetName val="Comissões"/>
      <sheetName val="DepEconom"/>
      <sheetName val="DepFiscal"/>
      <sheetName val="Descontos"/>
      <sheetName val="Distribuição"/>
      <sheetName val="Embalagem"/>
      <sheetName val="Energia"/>
      <sheetName val="EstoqMP"/>
      <sheetName val="EstoqPA"/>
      <sheetName val="ICMS"/>
      <sheetName val="Incentivo"/>
      <sheetName val="Ind_Id"/>
      <sheetName val="Ind_Nid"/>
      <sheetName val="Log_Id"/>
      <sheetName val="Log_Nid"/>
      <sheetName val="Manutenção"/>
      <sheetName val="MatAuxiliar"/>
      <sheetName val="MatPrima"/>
      <sheetName val="MObra"/>
      <sheetName val="PerdaICMS"/>
      <sheetName val="PrazoMédio"/>
      <sheetName val="Preços"/>
      <sheetName val="Pro_Id"/>
      <sheetName val="Pro_Nid"/>
      <sheetName val="Quantidades"/>
      <sheetName val="Transferência"/>
      <sheetName val="UtilFixa"/>
      <sheetName val="Combustível"/>
      <sheetName val="Vda_Id"/>
      <sheetName val="Vda_Nid"/>
      <sheetName val="Taxa Moeda"/>
      <sheetName val="NBMC-0"/>
      <sheetName val="DEIS Connect"/>
      <sheetName val="CIF-3"/>
      <sheetName val="Balanço"/>
      <sheetName val="Resultado"/>
      <sheetName val="PROCESSOS PARA PROVISAO GERAL"/>
      <sheetName val="Finpac"/>
      <sheetName val="1124129104"/>
      <sheetName val="CH-OV"/>
      <sheetName val="Itens_importados3"/>
      <sheetName val="OUT02_REPORT3"/>
      <sheetName val="Saldo_124800013"/>
      <sheetName val="Saldo_final_324700003"/>
      <sheetName val="CTAS_DE_LANÇAMENTO3"/>
      <sheetName val="APIPIAQ_XLS3"/>
      <sheetName val="EE3_1_-_Conc__Volvo3"/>
      <sheetName val="Fcx_Consol_Diario_Rev_25-013"/>
      <sheetName val="Chart_Data3"/>
      <sheetName val="BASE_BALSAP3"/>
      <sheetName val="Plano_de_Contas3"/>
      <sheetName val="Edo_Res3"/>
      <sheetName val="ABRIL_20003"/>
      <sheetName val="Filiais_-_todas3"/>
      <sheetName val="05,06_E_073"/>
      <sheetName val="P&amp;L_EUR3"/>
      <sheetName val="FF1_-_Listagem_inicial3"/>
      <sheetName val="Internal_Data3"/>
      <sheetName val="E03_05_1_-_Base_Invista_Nylon3"/>
      <sheetName val="Sic_-_Jan3"/>
      <sheetName val="Projeção_álcool3"/>
      <sheetName val="Resinas_10_063"/>
      <sheetName val="Assump__Budg3"/>
      <sheetName val="E4_2_2_testes3"/>
      <sheetName val="curva_pre2"/>
      <sheetName val="TOP_20_-_PC's3"/>
      <sheetName val="Duplicate_Rate3"/>
      <sheetName val="Faturamento_Por_CP3"/>
      <sheetName val="Ajuste_Bacardi3"/>
      <sheetName val="Sales_by_PC's3"/>
      <sheetName val="ST_Bericht2"/>
      <sheetName val="_CC211"/>
      <sheetName val="Sources_Assumptions2"/>
      <sheetName val="CSSL_-_Real1"/>
      <sheetName val="Supuestos_Generales2"/>
      <sheetName val="SG_Profile"/>
      <sheetName val="Ecc_Analysis"/>
      <sheetName val="CONTAS_PAGAR_CP1"/>
      <sheetName val="Loan_Data1"/>
      <sheetName val="T-2_RateRec1"/>
      <sheetName val="Shopping_list1"/>
      <sheetName val="REL__MASISA1"/>
      <sheetName val="tab_dia_x_mês1"/>
      <sheetName val="taxa_selic1"/>
      <sheetName val="cálculo_inflação_dia1"/>
      <sheetName val="ufir_diária1"/>
      <sheetName val="TR_-_Carlos_Barbosa_(Irwin)1"/>
      <sheetName val="Reserva_de_cartera"/>
      <sheetName val="Pasivos_estimados"/>
      <sheetName val="Plan__Rocha"/>
      <sheetName val="E1_2_-_Jun"/>
      <sheetName val="Consolidado_US$1"/>
      <sheetName val="E2_1_Brapelco1"/>
      <sheetName val="Margin_Paid"/>
      <sheetName val="I_-_PRA"/>
      <sheetName val="DB_Controle"/>
      <sheetName val="USA_NT_Detalhe"/>
      <sheetName val="Taxa_Moeda"/>
      <sheetName val="DEIS_Connect"/>
      <sheetName val="PROCESSOS_PARA_PROVISAO_GERAL"/>
      <sheetName val="Resumo Fatur."/>
      <sheetName val="Áreas Técnicas"/>
      <sheetName val="Bloqueados"/>
      <sheetName val="Status"/>
      <sheetName val="CART0801"/>
      <sheetName val="Base2005"/>
      <sheetName val="ICATU"/>
      <sheetName val="CEEMES"/>
      <sheetName val="BALANCETE"/>
    </sheetNames>
    <sheetDataSet>
      <sheetData sheetId="0" refreshError="1">
        <row r="2">
          <cell r="G2" t="str">
            <v>RESULTADO DE OPERAÇÕES COM EMPRESAS VINCULADAS - DESPESAS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Y2" t="str">
            <v>RESULTADO DE OPERAÇÕES COM EMPRESAS VINCULADAS - RECEITAS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 t="str">
            <v>LEGISLAÇÃO SOCIETÁRIA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O2">
            <v>0</v>
          </cell>
          <cell r="BP2">
            <v>0</v>
          </cell>
          <cell r="BQ2" t="str">
            <v>CORREÇÃO INTEGRAL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L2">
            <v>0</v>
          </cell>
          <cell r="CM2" t="str">
            <v>LEGISLAÇÃO SOCIETÁRIA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Z2">
            <v>0</v>
          </cell>
          <cell r="DA2">
            <v>0</v>
          </cell>
          <cell r="DB2" t="str">
            <v>CORREÇÃO INTEGRAL</v>
          </cell>
        </row>
        <row r="3">
          <cell r="B3" t="str">
            <v>VI - RECEITAS E DESPESAS FINANCEIRAS INTERCOMPANHIAS - ELIMINAÇÕES</v>
          </cell>
          <cell r="C3">
            <v>0</v>
          </cell>
          <cell r="D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 t="str">
            <v>R$000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 t="str">
            <v>R$000</v>
          </cell>
        </row>
        <row r="4">
          <cell r="B4" t="str">
            <v>LEGISLAÇÃO SOCIETÁRIA</v>
          </cell>
          <cell r="C4">
            <v>0</v>
          </cell>
          <cell r="D4">
            <v>0</v>
          </cell>
          <cell r="F4">
            <v>0</v>
          </cell>
          <cell r="G4" t="str">
            <v>PELA LEGISLAÇÃO SOCIETÁRIA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Y4" t="str">
            <v>PELA LEGISLAÇÃO SOCIETÁRIA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 t="str">
            <v>TABELA DE UFIR</v>
          </cell>
          <cell r="AY4">
            <v>0</v>
          </cell>
          <cell r="AZ4">
            <v>0</v>
          </cell>
          <cell r="BA4">
            <v>0</v>
          </cell>
          <cell r="BB4" t="str">
            <v>DESPESAS/RECEITAS FINANCEIRAS DA PETROBRÁS C/ AS SUBSIDIÁRIAS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O4">
            <v>0</v>
          </cell>
          <cell r="BP4">
            <v>0</v>
          </cell>
          <cell r="BQ4" t="str">
            <v>DESPESAS/RECEITAS FINANCEIRAS DA PETROBRÁS C/ AS SUBSIDIÁRIAS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L4">
            <v>0</v>
          </cell>
          <cell r="CM4" t="str">
            <v>DESPESAS/RECEITAS FINANCEIRAS DA PETROBRÁS C/ AS SUBSIDIÁRIAS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Z4">
            <v>0</v>
          </cell>
          <cell r="DA4">
            <v>0</v>
          </cell>
          <cell r="DB4" t="str">
            <v>DESPESAS/RECEITAS FINANCEIRAS DA PETROBRÁS C/ AS SUBSIDIÁRIAS</v>
          </cell>
        </row>
        <row r="5">
          <cell r="BB5" t="str">
            <v>PETROBRAS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O5">
            <v>0</v>
          </cell>
          <cell r="BP5">
            <v>0</v>
          </cell>
          <cell r="BQ5" t="str">
            <v>PETROBRAS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L5">
            <v>0</v>
          </cell>
          <cell r="CM5" t="str">
            <v>PETROBRAS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Z5">
            <v>0</v>
          </cell>
          <cell r="DA5">
            <v>0</v>
          </cell>
          <cell r="DB5" t="str">
            <v>PETROBRAS</v>
          </cell>
        </row>
        <row r="6">
          <cell r="G6" t="str">
            <v xml:space="preserve"> CONTAS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/>
          </cell>
          <cell r="Q6" t="str">
            <v/>
          </cell>
          <cell r="R6" t="str">
            <v/>
          </cell>
          <cell r="S6">
            <v>0</v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Y6" t="str">
            <v xml:space="preserve"> CONTAS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 t="str">
            <v/>
          </cell>
          <cell r="AI6" t="str">
            <v/>
          </cell>
          <cell r="AJ6" t="str">
            <v/>
          </cell>
          <cell r="AK6">
            <v>0</v>
          </cell>
          <cell r="AL6" t="str">
            <v/>
          </cell>
          <cell r="AM6" t="str">
            <v/>
          </cell>
          <cell r="AN6" t="str">
            <v/>
          </cell>
          <cell r="AO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35065</v>
          </cell>
          <cell r="AY6">
            <v>0.84489999999999998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 t="str">
            <v>DESPESA</v>
          </cell>
          <cell r="BE6">
            <v>0</v>
          </cell>
          <cell r="BF6">
            <v>0</v>
          </cell>
          <cell r="BG6" t="str">
            <v>RECEITA</v>
          </cell>
          <cell r="BH6">
            <v>0</v>
          </cell>
          <cell r="BI6">
            <v>0</v>
          </cell>
          <cell r="BJ6">
            <v>0</v>
          </cell>
          <cell r="BK6" t="str">
            <v>VAR.CAMBIAL</v>
          </cell>
          <cell r="BL6">
            <v>0</v>
          </cell>
          <cell r="BM6">
            <v>0</v>
          </cell>
          <cell r="BO6">
            <v>0</v>
          </cell>
          <cell r="BP6">
            <v>0</v>
          </cell>
          <cell r="BQ6" t="str">
            <v>DESPESA</v>
          </cell>
          <cell r="BR6">
            <v>0</v>
          </cell>
          <cell r="BS6">
            <v>0</v>
          </cell>
          <cell r="BT6" t="str">
            <v>RECEITA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 t="str">
            <v>VAR.CAMBIAL</v>
          </cell>
          <cell r="CA6">
            <v>0</v>
          </cell>
          <cell r="CB6">
            <v>0</v>
          </cell>
          <cell r="CC6">
            <v>0</v>
          </cell>
          <cell r="CD6" t="str">
            <v>PERDA S/ATIVO MONET.</v>
          </cell>
          <cell r="CE6">
            <v>0</v>
          </cell>
          <cell r="CF6">
            <v>0</v>
          </cell>
          <cell r="CG6" t="str">
            <v>GANHO S/ PASS.MONET.</v>
          </cell>
          <cell r="CH6">
            <v>0</v>
          </cell>
          <cell r="CI6">
            <v>0</v>
          </cell>
          <cell r="CL6">
            <v>0</v>
          </cell>
          <cell r="CM6">
            <v>0</v>
          </cell>
          <cell r="CN6">
            <v>0</v>
          </cell>
          <cell r="CO6" t="str">
            <v>DESPESA</v>
          </cell>
          <cell r="CP6">
            <v>0</v>
          </cell>
          <cell r="CQ6">
            <v>0</v>
          </cell>
          <cell r="CR6" t="str">
            <v>RECEITA</v>
          </cell>
          <cell r="CS6">
            <v>0</v>
          </cell>
          <cell r="CT6">
            <v>0</v>
          </cell>
          <cell r="CU6">
            <v>0</v>
          </cell>
          <cell r="CV6" t="str">
            <v>VAR.CAMBIAL</v>
          </cell>
          <cell r="CW6">
            <v>0</v>
          </cell>
          <cell r="CX6">
            <v>0</v>
          </cell>
          <cell r="CZ6">
            <v>0</v>
          </cell>
          <cell r="DA6">
            <v>0</v>
          </cell>
          <cell r="DB6" t="str">
            <v>DESPESA</v>
          </cell>
          <cell r="DC6">
            <v>0</v>
          </cell>
          <cell r="DD6">
            <v>0</v>
          </cell>
          <cell r="DE6" t="str">
            <v>RECEITA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 t="str">
            <v>VAR.CAMBIAL</v>
          </cell>
          <cell r="DL6">
            <v>0</v>
          </cell>
          <cell r="DM6">
            <v>0</v>
          </cell>
          <cell r="DN6">
            <v>0</v>
          </cell>
          <cell r="DO6" t="str">
            <v>PERDA S/ATIVO MONET.</v>
          </cell>
          <cell r="DP6">
            <v>0</v>
          </cell>
          <cell r="DQ6">
            <v>0</v>
          </cell>
          <cell r="DR6" t="str">
            <v>GANHO S/ PASS.MONET.</v>
          </cell>
        </row>
        <row r="7">
          <cell r="B7" t="str">
            <v>D - RECEITA FINANCEIRA</v>
          </cell>
          <cell r="C7">
            <v>33653</v>
          </cell>
          <cell r="D7">
            <v>0</v>
          </cell>
          <cell r="F7">
            <v>0</v>
          </cell>
          <cell r="G7">
            <v>3540</v>
          </cell>
          <cell r="H7" t="str">
            <v>TOTAL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/>
          </cell>
          <cell r="Q7" t="str">
            <v/>
          </cell>
          <cell r="R7" t="str">
            <v/>
          </cell>
          <cell r="S7">
            <v>0</v>
          </cell>
          <cell r="T7" t="str">
            <v/>
          </cell>
          <cell r="U7" t="str">
            <v/>
          </cell>
          <cell r="V7" t="str">
            <v/>
          </cell>
          <cell r="W7" t="str">
            <v>TOTAL</v>
          </cell>
          <cell r="Y7">
            <v>3540</v>
          </cell>
          <cell r="Z7" t="str">
            <v>TOTAL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 t="str">
            <v/>
          </cell>
          <cell r="AI7" t="str">
            <v/>
          </cell>
          <cell r="AJ7" t="str">
            <v/>
          </cell>
          <cell r="AK7">
            <v>0</v>
          </cell>
          <cell r="AL7" t="str">
            <v/>
          </cell>
          <cell r="AM7" t="str">
            <v/>
          </cell>
          <cell r="AN7" t="str">
            <v/>
          </cell>
          <cell r="AO7" t="str">
            <v>TOTAL</v>
          </cell>
          <cell r="AR7">
            <v>0</v>
          </cell>
          <cell r="AS7" t="str">
            <v>• Ganhos s/passivos monet.c/enc.financ. pós-fixados    =</v>
          </cell>
          <cell r="AT7">
            <v>0</v>
          </cell>
          <cell r="AU7">
            <v>0</v>
          </cell>
          <cell r="AV7">
            <v>19563</v>
          </cell>
          <cell r="AW7">
            <v>0</v>
          </cell>
          <cell r="AX7">
            <v>35096</v>
          </cell>
          <cell r="AY7">
            <v>0.85119999999999996</v>
          </cell>
          <cell r="AZ7">
            <v>0</v>
          </cell>
          <cell r="BA7">
            <v>0</v>
          </cell>
          <cell r="BB7" t="str">
            <v xml:space="preserve">  PETROQUISA</v>
          </cell>
          <cell r="BC7">
            <v>0</v>
          </cell>
          <cell r="BD7">
            <v>16086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 t="str">
            <v>BRASOIL</v>
          </cell>
          <cell r="BK7">
            <v>13051</v>
          </cell>
          <cell r="BL7">
            <v>11564</v>
          </cell>
          <cell r="BM7">
            <v>0</v>
          </cell>
          <cell r="BO7">
            <v>0</v>
          </cell>
          <cell r="BP7" t="str">
            <v xml:space="preserve">  PETROQUISA</v>
          </cell>
          <cell r="BQ7">
            <v>16174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 t="str">
            <v>BRASOIL</v>
          </cell>
          <cell r="BY7">
            <v>0</v>
          </cell>
          <cell r="BZ7">
            <v>13127</v>
          </cell>
          <cell r="CA7">
            <v>11634</v>
          </cell>
          <cell r="CB7">
            <v>0</v>
          </cell>
          <cell r="CC7" t="str">
            <v xml:space="preserve">  NO PAÍS</v>
          </cell>
          <cell r="CD7">
            <v>4376.2352091518378</v>
          </cell>
          <cell r="CE7">
            <v>0</v>
          </cell>
          <cell r="CF7">
            <v>0</v>
          </cell>
          <cell r="CG7">
            <v>0</v>
          </cell>
          <cell r="CH7">
            <v>10579.864167239179</v>
          </cell>
          <cell r="CI7">
            <v>0</v>
          </cell>
          <cell r="CL7">
            <v>0</v>
          </cell>
          <cell r="CM7" t="str">
            <v xml:space="preserve">  PETROQUISA</v>
          </cell>
          <cell r="CN7">
            <v>0</v>
          </cell>
          <cell r="CO7">
            <v>16086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 t="str">
            <v>BRASOIL</v>
          </cell>
          <cell r="CV7">
            <v>13051</v>
          </cell>
          <cell r="CW7">
            <v>11564</v>
          </cell>
          <cell r="CX7">
            <v>0</v>
          </cell>
          <cell r="CZ7">
            <v>0</v>
          </cell>
          <cell r="DA7" t="str">
            <v xml:space="preserve">  PETROQUISA</v>
          </cell>
          <cell r="DB7">
            <v>16174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 t="str">
            <v>BRASOIL</v>
          </cell>
          <cell r="DJ7">
            <v>0</v>
          </cell>
          <cell r="DK7">
            <v>13127</v>
          </cell>
          <cell r="DL7">
            <v>11634</v>
          </cell>
          <cell r="DM7">
            <v>0</v>
          </cell>
          <cell r="DN7" t="str">
            <v xml:space="preserve">  NO PAÍS</v>
          </cell>
          <cell r="DO7">
            <v>4143.2352091518378</v>
          </cell>
          <cell r="DP7">
            <v>0</v>
          </cell>
          <cell r="DQ7">
            <v>0</v>
          </cell>
          <cell r="DR7">
            <v>0</v>
          </cell>
          <cell r="DS7">
            <v>10460.864167239179</v>
          </cell>
        </row>
        <row r="8">
          <cell r="C8" t="str">
            <v/>
          </cell>
          <cell r="G8">
            <v>3541</v>
          </cell>
          <cell r="H8" t="str">
            <v>JAN</v>
          </cell>
          <cell r="I8" t="str">
            <v>FEV</v>
          </cell>
          <cell r="J8" t="str">
            <v>MAR</v>
          </cell>
          <cell r="K8" t="str">
            <v>ACUMULADO</v>
          </cell>
          <cell r="L8" t="str">
            <v>ABR</v>
          </cell>
          <cell r="M8" t="str">
            <v>MAI</v>
          </cell>
          <cell r="N8" t="str">
            <v>JUN</v>
          </cell>
          <cell r="O8" t="str">
            <v>ACUMULADO</v>
          </cell>
          <cell r="P8" t="str">
            <v>JUL</v>
          </cell>
          <cell r="Q8" t="str">
            <v>AGO</v>
          </cell>
          <cell r="R8" t="str">
            <v>SET</v>
          </cell>
          <cell r="S8" t="str">
            <v>ACUMULADO</v>
          </cell>
          <cell r="T8" t="str">
            <v>OUT</v>
          </cell>
          <cell r="U8" t="str">
            <v>NOV</v>
          </cell>
          <cell r="V8" t="str">
            <v>DEZ</v>
          </cell>
          <cell r="W8" t="str">
            <v>ACUMULADO</v>
          </cell>
          <cell r="Y8">
            <v>3541</v>
          </cell>
          <cell r="Z8" t="str">
            <v>JAN</v>
          </cell>
          <cell r="AA8" t="str">
            <v>FEV</v>
          </cell>
          <cell r="AB8" t="str">
            <v>MAR</v>
          </cell>
          <cell r="AC8" t="str">
            <v>ACUMULADO</v>
          </cell>
          <cell r="AD8" t="str">
            <v>ABR</v>
          </cell>
          <cell r="AE8" t="str">
            <v>MAI</v>
          </cell>
          <cell r="AF8" t="str">
            <v>JUN</v>
          </cell>
          <cell r="AG8" t="str">
            <v>ACUMULADO</v>
          </cell>
          <cell r="AH8" t="str">
            <v>JUL</v>
          </cell>
          <cell r="AI8" t="str">
            <v>AGO</v>
          </cell>
          <cell r="AJ8" t="str">
            <v>SET</v>
          </cell>
          <cell r="AK8" t="str">
            <v>ACUMULADO</v>
          </cell>
          <cell r="AL8" t="str">
            <v>OUT</v>
          </cell>
          <cell r="AM8" t="str">
            <v>NOV</v>
          </cell>
          <cell r="AN8" t="str">
            <v>DEZ</v>
          </cell>
          <cell r="AO8" t="str">
            <v>ACUMULADO</v>
          </cell>
          <cell r="AR8">
            <v>0</v>
          </cell>
          <cell r="AS8" t="str">
            <v xml:space="preserve">     - país</v>
          </cell>
          <cell r="AT8">
            <v>0.53472699316256089</v>
          </cell>
          <cell r="AU8" t="str">
            <v>=</v>
          </cell>
          <cell r="AV8">
            <v>10460.864167239179</v>
          </cell>
          <cell r="AW8">
            <v>0</v>
          </cell>
          <cell r="AX8">
            <v>35125</v>
          </cell>
          <cell r="AY8">
            <v>0.8548</v>
          </cell>
          <cell r="AZ8">
            <v>0</v>
          </cell>
          <cell r="BA8">
            <v>0</v>
          </cell>
          <cell r="BB8" t="str">
            <v xml:space="preserve">  PETROFÉRTIL</v>
          </cell>
          <cell r="BC8">
            <v>0</v>
          </cell>
          <cell r="BD8">
            <v>24</v>
          </cell>
          <cell r="BE8">
            <v>0</v>
          </cell>
          <cell r="BF8">
            <v>0</v>
          </cell>
          <cell r="BG8">
            <v>0</v>
          </cell>
          <cell r="BH8">
            <v>29</v>
          </cell>
          <cell r="BI8">
            <v>0</v>
          </cell>
          <cell r="BJ8" t="str">
            <v>PAI</v>
          </cell>
          <cell r="BK8">
            <v>1171</v>
          </cell>
          <cell r="BL8">
            <v>127</v>
          </cell>
          <cell r="BM8">
            <v>0</v>
          </cell>
          <cell r="BO8">
            <v>0</v>
          </cell>
          <cell r="BP8" t="str">
            <v xml:space="preserve">  PETROFÉRTIL</v>
          </cell>
          <cell r="BQ8">
            <v>24</v>
          </cell>
          <cell r="BR8">
            <v>0</v>
          </cell>
          <cell r="BS8">
            <v>0</v>
          </cell>
          <cell r="BT8">
            <v>0</v>
          </cell>
          <cell r="BU8">
            <v>46</v>
          </cell>
          <cell r="BV8">
            <v>0</v>
          </cell>
          <cell r="BW8">
            <v>0</v>
          </cell>
          <cell r="BX8" t="str">
            <v>PAI</v>
          </cell>
          <cell r="BY8">
            <v>0</v>
          </cell>
          <cell r="BZ8">
            <v>1180</v>
          </cell>
          <cell r="CA8">
            <v>128</v>
          </cell>
          <cell r="CB8">
            <v>0</v>
          </cell>
          <cell r="CC8" t="str">
            <v xml:space="preserve">  NO EXTERIOR</v>
          </cell>
          <cell r="CD8">
            <v>8673.7647908481631</v>
          </cell>
          <cell r="CE8">
            <v>0</v>
          </cell>
          <cell r="CF8">
            <v>0</v>
          </cell>
          <cell r="CG8">
            <v>0</v>
          </cell>
          <cell r="CH8">
            <v>9102.1358327608195</v>
          </cell>
          <cell r="CI8">
            <v>0</v>
          </cell>
          <cell r="CL8">
            <v>0</v>
          </cell>
          <cell r="CM8" t="str">
            <v xml:space="preserve">  PETROFÉRTIL</v>
          </cell>
          <cell r="CN8">
            <v>0</v>
          </cell>
          <cell r="CO8">
            <v>24</v>
          </cell>
          <cell r="CP8">
            <v>0</v>
          </cell>
          <cell r="CQ8">
            <v>0</v>
          </cell>
          <cell r="CR8">
            <v>0</v>
          </cell>
          <cell r="CS8">
            <v>29</v>
          </cell>
          <cell r="CT8">
            <v>0</v>
          </cell>
          <cell r="CU8" t="str">
            <v>PAI</v>
          </cell>
          <cell r="CV8">
            <v>1171</v>
          </cell>
          <cell r="CW8">
            <v>127</v>
          </cell>
          <cell r="CX8">
            <v>0</v>
          </cell>
          <cell r="CZ8">
            <v>0</v>
          </cell>
          <cell r="DA8" t="str">
            <v xml:space="preserve">  PETROFÉRTIL</v>
          </cell>
          <cell r="DB8">
            <v>24</v>
          </cell>
          <cell r="DC8">
            <v>0</v>
          </cell>
          <cell r="DD8">
            <v>0</v>
          </cell>
          <cell r="DE8">
            <v>0</v>
          </cell>
          <cell r="DF8">
            <v>46</v>
          </cell>
          <cell r="DG8">
            <v>0</v>
          </cell>
          <cell r="DH8">
            <v>0</v>
          </cell>
          <cell r="DI8" t="str">
            <v>PAI</v>
          </cell>
          <cell r="DJ8">
            <v>0</v>
          </cell>
          <cell r="DK8">
            <v>1180</v>
          </cell>
          <cell r="DL8">
            <v>128</v>
          </cell>
          <cell r="DM8">
            <v>0</v>
          </cell>
          <cell r="DN8" t="str">
            <v xml:space="preserve">  NO EXTERIOR</v>
          </cell>
          <cell r="DO8">
            <v>8673.7647908481631</v>
          </cell>
          <cell r="DP8">
            <v>0</v>
          </cell>
          <cell r="DQ8">
            <v>0</v>
          </cell>
          <cell r="DR8">
            <v>0</v>
          </cell>
          <cell r="DS8">
            <v>9102.1358327608195</v>
          </cell>
        </row>
        <row r="9">
          <cell r="B9" t="str">
            <v>C - DESPESA FINANCEIRA</v>
          </cell>
          <cell r="C9">
            <v>36184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R9">
            <v>0</v>
          </cell>
          <cell r="AS9" t="str">
            <v xml:space="preserve">     - exterior</v>
          </cell>
          <cell r="AT9">
            <v>0.46527300683743905</v>
          </cell>
          <cell r="AU9" t="str">
            <v>=</v>
          </cell>
          <cell r="AV9">
            <v>9102.1358327608195</v>
          </cell>
          <cell r="AW9">
            <v>0</v>
          </cell>
          <cell r="AX9">
            <v>35156</v>
          </cell>
          <cell r="AY9">
            <v>1</v>
          </cell>
          <cell r="AZ9">
            <v>0</v>
          </cell>
          <cell r="BA9">
            <v>0</v>
          </cell>
          <cell r="BB9" t="str">
            <v xml:space="preserve">  BRASPETRO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148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 t="str">
            <v xml:space="preserve">  BRASPETRO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148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L9">
            <v>0</v>
          </cell>
          <cell r="CM9" t="str">
            <v xml:space="preserve">  BRASPETRO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148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Z9">
            <v>0</v>
          </cell>
          <cell r="DA9" t="str">
            <v xml:space="preserve">  BRASPETRO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148</v>
          </cell>
        </row>
        <row r="10">
          <cell r="G10" t="str">
            <v>PETROQUISA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 t="str">
            <v>PETROQUISA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35186</v>
          </cell>
          <cell r="AY10">
            <v>1</v>
          </cell>
          <cell r="AZ10">
            <v>0</v>
          </cell>
          <cell r="BA10">
            <v>0</v>
          </cell>
          <cell r="BB10" t="str">
            <v xml:space="preserve">  BRASOIL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22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 t="str">
            <v xml:space="preserve">  BRASOIL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22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L10">
            <v>0</v>
          </cell>
          <cell r="CM10" t="str">
            <v xml:space="preserve">  BRASOIL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22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Z10">
            <v>0</v>
          </cell>
          <cell r="DA10" t="str">
            <v xml:space="preserve">  BRASOIL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22</v>
          </cell>
        </row>
        <row r="11">
          <cell r="B11" t="str">
            <v>C/D - GANHO/PERDA CAMBIAL</v>
          </cell>
          <cell r="C11">
            <v>-2531</v>
          </cell>
          <cell r="D11">
            <v>0</v>
          </cell>
          <cell r="F11">
            <v>0</v>
          </cell>
          <cell r="G11" t="str">
            <v xml:space="preserve">  - Despesa financeira - 3540.002/005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 t="str">
            <v xml:space="preserve">  - Receita financeira - 3540.012/014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35217</v>
          </cell>
          <cell r="AY11">
            <v>1</v>
          </cell>
          <cell r="AZ11">
            <v>0</v>
          </cell>
          <cell r="BA11">
            <v>0</v>
          </cell>
          <cell r="BB11" t="str">
            <v xml:space="preserve">  PAI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0</v>
          </cell>
          <cell r="BP11" t="str">
            <v xml:space="preserve">  PAI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L11">
            <v>0</v>
          </cell>
          <cell r="CM11" t="str">
            <v xml:space="preserve">  PAI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Z11">
            <v>0</v>
          </cell>
          <cell r="DA11" t="str">
            <v xml:space="preserve">  PAI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</row>
        <row r="12">
          <cell r="G12" t="str">
            <v xml:space="preserve">  - Desp.variação cambial - 3541.012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 t="str">
            <v xml:space="preserve">  - Rec.var.cambial - 3542.012/015/022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R12">
            <v>0</v>
          </cell>
          <cell r="AS12" t="str">
            <v>• Perdas s/ativos monet.c/enc.financ. pós-fixados            =</v>
          </cell>
          <cell r="AT12">
            <v>0</v>
          </cell>
          <cell r="AU12">
            <v>0</v>
          </cell>
          <cell r="AV12">
            <v>12817</v>
          </cell>
          <cell r="AW12">
            <v>0</v>
          </cell>
          <cell r="AX12">
            <v>35247</v>
          </cell>
          <cell r="AY12">
            <v>1</v>
          </cell>
          <cell r="AZ12">
            <v>0</v>
          </cell>
          <cell r="BA12">
            <v>0</v>
          </cell>
          <cell r="BB12" t="str">
            <v xml:space="preserve">  BR</v>
          </cell>
          <cell r="BC12">
            <v>0</v>
          </cell>
          <cell r="BD12">
            <v>235</v>
          </cell>
          <cell r="BE12">
            <v>0</v>
          </cell>
          <cell r="BF12">
            <v>0</v>
          </cell>
          <cell r="BG12">
            <v>0</v>
          </cell>
          <cell r="BH12">
            <v>5418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0</v>
          </cell>
          <cell r="BP12" t="str">
            <v xml:space="preserve">  BR</v>
          </cell>
          <cell r="BQ12">
            <v>236</v>
          </cell>
          <cell r="BR12">
            <v>0</v>
          </cell>
          <cell r="BS12">
            <v>0</v>
          </cell>
          <cell r="BT12">
            <v>0</v>
          </cell>
          <cell r="BU12">
            <v>5454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L12">
            <v>0</v>
          </cell>
          <cell r="CM12" t="str">
            <v xml:space="preserve">  BR</v>
          </cell>
          <cell r="CN12">
            <v>0</v>
          </cell>
          <cell r="CO12">
            <v>235</v>
          </cell>
          <cell r="CP12">
            <v>0</v>
          </cell>
          <cell r="CQ12">
            <v>0</v>
          </cell>
          <cell r="CR12">
            <v>0</v>
          </cell>
          <cell r="CS12">
            <v>5418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Z12">
            <v>0</v>
          </cell>
          <cell r="DA12" t="str">
            <v xml:space="preserve">  BR</v>
          </cell>
          <cell r="DB12">
            <v>236</v>
          </cell>
          <cell r="DC12">
            <v>0</v>
          </cell>
          <cell r="DD12">
            <v>0</v>
          </cell>
          <cell r="DE12">
            <v>0</v>
          </cell>
          <cell r="DF12">
            <v>5454</v>
          </cell>
        </row>
        <row r="13">
          <cell r="C13" t="str">
            <v/>
          </cell>
          <cell r="D13" t="str">
            <v/>
          </cell>
          <cell r="G13" t="str">
            <v xml:space="preserve">  - Desp.cor.monet. - 3541.002/022</v>
          </cell>
          <cell r="H13">
            <v>5624</v>
          </cell>
          <cell r="I13">
            <v>5209</v>
          </cell>
          <cell r="J13">
            <v>5253</v>
          </cell>
          <cell r="K13">
            <v>16086</v>
          </cell>
          <cell r="L13">
            <v>4991</v>
          </cell>
          <cell r="M13">
            <v>3310</v>
          </cell>
          <cell r="N13">
            <v>3428</v>
          </cell>
          <cell r="O13">
            <v>16086</v>
          </cell>
          <cell r="P13">
            <v>0</v>
          </cell>
          <cell r="Q13">
            <v>0</v>
          </cell>
          <cell r="R13">
            <v>0</v>
          </cell>
          <cell r="S13">
            <v>16086</v>
          </cell>
          <cell r="T13">
            <v>0</v>
          </cell>
          <cell r="U13">
            <v>0</v>
          </cell>
          <cell r="V13">
            <v>0</v>
          </cell>
          <cell r="W13">
            <v>16086</v>
          </cell>
          <cell r="Y13" t="str">
            <v xml:space="preserve">  - Rec.cor.monet. -  3542.002/004/025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683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R13">
            <v>0</v>
          </cell>
          <cell r="AS13" t="str">
            <v xml:space="preserve">     - país</v>
          </cell>
          <cell r="AT13">
            <v>0.32326091980587013</v>
          </cell>
          <cell r="AU13" t="str">
            <v>=</v>
          </cell>
          <cell r="AV13">
            <v>4143.2352091518378</v>
          </cell>
          <cell r="AW13">
            <v>0</v>
          </cell>
          <cell r="AX13">
            <v>35278</v>
          </cell>
          <cell r="AY13">
            <v>1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16345</v>
          </cell>
          <cell r="BE13">
            <v>0</v>
          </cell>
          <cell r="BF13">
            <v>0</v>
          </cell>
          <cell r="BG13">
            <v>0</v>
          </cell>
          <cell r="BH13">
            <v>5617</v>
          </cell>
          <cell r="BI13">
            <v>0</v>
          </cell>
          <cell r="BJ13">
            <v>0</v>
          </cell>
          <cell r="BK13">
            <v>14222</v>
          </cell>
          <cell r="BL13">
            <v>11691</v>
          </cell>
          <cell r="BM13">
            <v>0</v>
          </cell>
          <cell r="BO13">
            <v>0</v>
          </cell>
          <cell r="BP13">
            <v>0</v>
          </cell>
          <cell r="BQ13">
            <v>16434</v>
          </cell>
          <cell r="BR13">
            <v>0</v>
          </cell>
          <cell r="BS13">
            <v>0</v>
          </cell>
          <cell r="BT13">
            <v>0</v>
          </cell>
          <cell r="BU13">
            <v>5670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14307</v>
          </cell>
          <cell r="CA13">
            <v>11762</v>
          </cell>
          <cell r="CB13">
            <v>0</v>
          </cell>
          <cell r="CC13">
            <v>0</v>
          </cell>
          <cell r="CD13">
            <v>13050</v>
          </cell>
          <cell r="CE13">
            <v>0</v>
          </cell>
          <cell r="CF13">
            <v>0</v>
          </cell>
          <cell r="CG13">
            <v>0</v>
          </cell>
          <cell r="CH13">
            <v>19682</v>
          </cell>
          <cell r="CI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16345</v>
          </cell>
          <cell r="CP13">
            <v>0</v>
          </cell>
          <cell r="CQ13">
            <v>0</v>
          </cell>
          <cell r="CR13">
            <v>0</v>
          </cell>
          <cell r="CS13">
            <v>5617</v>
          </cell>
          <cell r="CT13">
            <v>0</v>
          </cell>
          <cell r="CU13">
            <v>0</v>
          </cell>
          <cell r="CV13">
            <v>14222</v>
          </cell>
          <cell r="CW13">
            <v>11691</v>
          </cell>
          <cell r="CX13">
            <v>0</v>
          </cell>
          <cell r="CZ13">
            <v>0</v>
          </cell>
          <cell r="DA13">
            <v>0</v>
          </cell>
          <cell r="DB13">
            <v>16434</v>
          </cell>
          <cell r="DC13">
            <v>0</v>
          </cell>
          <cell r="DD13">
            <v>0</v>
          </cell>
          <cell r="DE13">
            <v>0</v>
          </cell>
          <cell r="DF13">
            <v>5670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14307</v>
          </cell>
          <cell r="DL13">
            <v>11762</v>
          </cell>
          <cell r="DM13">
            <v>0</v>
          </cell>
          <cell r="DN13">
            <v>0</v>
          </cell>
          <cell r="DO13">
            <v>12817</v>
          </cell>
          <cell r="DP13">
            <v>0</v>
          </cell>
          <cell r="DQ13">
            <v>0</v>
          </cell>
          <cell r="DR13">
            <v>0</v>
          </cell>
          <cell r="DS13">
            <v>19563</v>
          </cell>
        </row>
        <row r="14">
          <cell r="G14" t="str">
            <v xml:space="preserve">  - Total</v>
          </cell>
          <cell r="H14">
            <v>5624</v>
          </cell>
          <cell r="I14">
            <v>5209</v>
          </cell>
          <cell r="J14">
            <v>5253</v>
          </cell>
          <cell r="K14">
            <v>16086</v>
          </cell>
          <cell r="L14">
            <v>0</v>
          </cell>
          <cell r="M14">
            <v>0</v>
          </cell>
          <cell r="N14">
            <v>0</v>
          </cell>
          <cell r="O14">
            <v>16086</v>
          </cell>
          <cell r="P14">
            <v>0</v>
          </cell>
          <cell r="Q14">
            <v>0</v>
          </cell>
          <cell r="R14">
            <v>0</v>
          </cell>
          <cell r="S14">
            <v>16086</v>
          </cell>
          <cell r="T14">
            <v>0</v>
          </cell>
          <cell r="U14">
            <v>0</v>
          </cell>
          <cell r="V14">
            <v>0</v>
          </cell>
          <cell r="W14">
            <v>16086</v>
          </cell>
          <cell r="Y14" t="str">
            <v xml:space="preserve">  - Total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R14">
            <v>0</v>
          </cell>
          <cell r="AS14" t="str">
            <v xml:space="preserve">     - exterior</v>
          </cell>
          <cell r="AT14">
            <v>0.67673908019412987</v>
          </cell>
          <cell r="AU14" t="str">
            <v>=</v>
          </cell>
          <cell r="AV14">
            <v>8673.7647908481631</v>
          </cell>
          <cell r="AW14">
            <v>0</v>
          </cell>
          <cell r="AX14">
            <v>35309</v>
          </cell>
          <cell r="AY14">
            <v>1</v>
          </cell>
        </row>
        <row r="15">
          <cell r="G15" t="str">
            <v>PETROFERTIL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 t="str">
            <v>PETROFERTIL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35339</v>
          </cell>
          <cell r="AY15">
            <v>1</v>
          </cell>
        </row>
        <row r="16">
          <cell r="G16" t="str">
            <v xml:space="preserve">  - Despesa financeira - 3540.002/005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 t="str">
            <v xml:space="preserve">  - Receita financeira - 3540.012/014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35370</v>
          </cell>
          <cell r="AY16">
            <v>1</v>
          </cell>
          <cell r="AZ16">
            <v>0</v>
          </cell>
          <cell r="BA16">
            <v>0</v>
          </cell>
          <cell r="BB16" t="str">
            <v>DESPESAS/RECEITAS FINANCEIRAS DAS SUBSIDIÁRIAS  C/ AS PETROBRÁS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0</v>
          </cell>
          <cell r="BP16">
            <v>0</v>
          </cell>
          <cell r="BQ16">
            <v>0</v>
          </cell>
          <cell r="BR16" t="str">
            <v>DESPESAS/RECEITAS FINANCEIRAS DAS SUBSIDIÁRIAS  C/ AS PETROBRÁS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L16">
            <v>0</v>
          </cell>
          <cell r="CM16" t="str">
            <v>DESPESAS/RECEITAS FINANCEIRAS DAS SUBSIDIÁRIAS  C/ AS PETROBRÁS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Z16">
            <v>0</v>
          </cell>
          <cell r="DA16">
            <v>0</v>
          </cell>
          <cell r="DB16">
            <v>0</v>
          </cell>
          <cell r="DC16" t="str">
            <v>DESPESAS/RECEITAS FINANCEIRAS DAS SUBSIDIÁRIAS  C/ AS PETROBRÁS</v>
          </cell>
        </row>
        <row r="17">
          <cell r="G17" t="str">
            <v xml:space="preserve">  - Desp.variação cambial - 3541.012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 t="str">
            <v xml:space="preserve">  - Rec.var.cambial - 3542.012/015/022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35400</v>
          </cell>
          <cell r="AY17">
            <v>1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 t="str">
            <v>(saldos da contabilidade da PETROBRAS)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 t="str">
            <v>(saldos da contabilidade da PETROBRAS)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L17">
            <v>0</v>
          </cell>
          <cell r="CM17">
            <v>0</v>
          </cell>
          <cell r="CN17">
            <v>0</v>
          </cell>
          <cell r="CO17" t="str">
            <v>(saldos da contabilidade das SUBSIDIÁRIAS)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 t="str">
            <v>(saldos da contabilidade das SUBSIDIÁRIAS)</v>
          </cell>
        </row>
        <row r="18">
          <cell r="G18" t="str">
            <v xml:space="preserve">  - Desp.cor.monet. - 3541.002/022</v>
          </cell>
          <cell r="H18">
            <v>0</v>
          </cell>
          <cell r="I18">
            <v>7</v>
          </cell>
          <cell r="J18">
            <v>17</v>
          </cell>
          <cell r="K18">
            <v>24</v>
          </cell>
          <cell r="L18">
            <v>6</v>
          </cell>
          <cell r="M18">
            <v>5</v>
          </cell>
          <cell r="N18">
            <v>0</v>
          </cell>
          <cell r="O18">
            <v>24</v>
          </cell>
          <cell r="P18">
            <v>0</v>
          </cell>
          <cell r="Q18">
            <v>0</v>
          </cell>
          <cell r="R18">
            <v>0</v>
          </cell>
          <cell r="S18">
            <v>24</v>
          </cell>
          <cell r="T18">
            <v>0</v>
          </cell>
          <cell r="U18">
            <v>0</v>
          </cell>
          <cell r="V18">
            <v>0</v>
          </cell>
          <cell r="W18">
            <v>24</v>
          </cell>
          <cell r="Y18" t="str">
            <v xml:space="preserve">  - Rec.cor.monet. -  3542.002/004/025</v>
          </cell>
          <cell r="Z18">
            <v>2337</v>
          </cell>
          <cell r="AA18">
            <v>-2320</v>
          </cell>
          <cell r="AB18">
            <v>12</v>
          </cell>
          <cell r="AC18">
            <v>29</v>
          </cell>
          <cell r="AD18">
            <v>12</v>
          </cell>
          <cell r="AE18">
            <v>12</v>
          </cell>
          <cell r="AF18">
            <v>122</v>
          </cell>
          <cell r="AG18">
            <v>29</v>
          </cell>
          <cell r="AH18">
            <v>0</v>
          </cell>
          <cell r="AI18">
            <v>0</v>
          </cell>
          <cell r="AJ18">
            <v>0</v>
          </cell>
          <cell r="AK18">
            <v>29</v>
          </cell>
          <cell r="AL18">
            <v>0</v>
          </cell>
          <cell r="AM18">
            <v>0</v>
          </cell>
          <cell r="AN18">
            <v>0</v>
          </cell>
          <cell r="AO18">
            <v>29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 t="str">
            <v>PETROQUISA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 t="str">
            <v>PETROQUISA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L18">
            <v>0</v>
          </cell>
          <cell r="CM18">
            <v>0</v>
          </cell>
          <cell r="CN18">
            <v>0</v>
          </cell>
          <cell r="CO18" t="str">
            <v>PETROQUISA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 t="str">
            <v>PETROQUISA</v>
          </cell>
        </row>
        <row r="19">
          <cell r="G19" t="str">
            <v xml:space="preserve">  - Total</v>
          </cell>
          <cell r="H19">
            <v>0</v>
          </cell>
          <cell r="I19">
            <v>7</v>
          </cell>
          <cell r="J19">
            <v>17</v>
          </cell>
          <cell r="K19">
            <v>24</v>
          </cell>
          <cell r="L19">
            <v>0</v>
          </cell>
          <cell r="M19">
            <v>0</v>
          </cell>
          <cell r="N19">
            <v>0</v>
          </cell>
          <cell r="O19">
            <v>24</v>
          </cell>
          <cell r="P19">
            <v>0</v>
          </cell>
          <cell r="Q19">
            <v>0</v>
          </cell>
          <cell r="R19">
            <v>0</v>
          </cell>
          <cell r="S19">
            <v>24</v>
          </cell>
          <cell r="T19">
            <v>0</v>
          </cell>
          <cell r="U19">
            <v>0</v>
          </cell>
          <cell r="V19">
            <v>0</v>
          </cell>
          <cell r="W19">
            <v>24</v>
          </cell>
          <cell r="Y19" t="str">
            <v xml:space="preserve">  - Total</v>
          </cell>
          <cell r="Z19">
            <v>2337</v>
          </cell>
          <cell r="AA19">
            <v>-2320</v>
          </cell>
          <cell r="AB19">
            <v>12</v>
          </cell>
          <cell r="AC19">
            <v>29</v>
          </cell>
          <cell r="AD19">
            <v>0</v>
          </cell>
          <cell r="AE19">
            <v>0</v>
          </cell>
          <cell r="AF19">
            <v>0</v>
          </cell>
          <cell r="AG19">
            <v>29</v>
          </cell>
          <cell r="AH19">
            <v>0</v>
          </cell>
          <cell r="AI19">
            <v>0</v>
          </cell>
          <cell r="AJ19">
            <v>0</v>
          </cell>
          <cell r="AK19">
            <v>29</v>
          </cell>
          <cell r="AL19">
            <v>0</v>
          </cell>
          <cell r="AM19">
            <v>0</v>
          </cell>
          <cell r="AN19">
            <v>0</v>
          </cell>
          <cell r="AO19">
            <v>29</v>
          </cell>
          <cell r="AW19">
            <v>0</v>
          </cell>
          <cell r="AX19" t="str">
            <v>UFIR P/CORREÇÃO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 t="str">
            <v>DESPESA</v>
          </cell>
          <cell r="BE19">
            <v>0</v>
          </cell>
          <cell r="BF19">
            <v>0</v>
          </cell>
          <cell r="BG19" t="str">
            <v>RECEITA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 t="str">
            <v>DESPESA</v>
          </cell>
          <cell r="BU19">
            <v>0</v>
          </cell>
          <cell r="BV19">
            <v>0</v>
          </cell>
          <cell r="BW19" t="str">
            <v>RECEITA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L19">
            <v>0</v>
          </cell>
          <cell r="CM19">
            <v>0</v>
          </cell>
          <cell r="CN19">
            <v>0</v>
          </cell>
          <cell r="CO19" t="str">
            <v>DESPESA</v>
          </cell>
          <cell r="CP19">
            <v>0</v>
          </cell>
          <cell r="CQ19">
            <v>0</v>
          </cell>
          <cell r="CR19" t="str">
            <v>RECEITA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 t="str">
            <v>DESPESA</v>
          </cell>
          <cell r="DF19">
            <v>0</v>
          </cell>
          <cell r="DG19">
            <v>0</v>
          </cell>
          <cell r="DH19" t="str">
            <v>RECEITA</v>
          </cell>
        </row>
        <row r="20">
          <cell r="B20" t="str">
            <v>VI - RECEITAS E DESPESAS FINANCEIRAS INTERCOMPANHIAS - ELIMINAÇÕES</v>
          </cell>
          <cell r="C20">
            <v>0</v>
          </cell>
          <cell r="D20">
            <v>0</v>
          </cell>
          <cell r="F20">
            <v>0</v>
          </cell>
          <cell r="G20" t="str">
            <v>BRASPETRO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 t="str">
            <v>BRASPETRO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16086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16174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16086</v>
          </cell>
        </row>
        <row r="21">
          <cell r="B21" t="str">
            <v>CORREÇÃO INTEGRAL</v>
          </cell>
          <cell r="C21">
            <v>0</v>
          </cell>
          <cell r="D21">
            <v>0</v>
          </cell>
          <cell r="F21">
            <v>0</v>
          </cell>
          <cell r="G21" t="str">
            <v xml:space="preserve">  - Despesa financeira - 3540.002/005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 t="str">
            <v xml:space="preserve">  - Receita financeira - 3540.012/014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W21">
            <v>0</v>
          </cell>
          <cell r="AX21" t="str">
            <v>mar/96 (1sem/96)</v>
          </cell>
          <cell r="AY21">
            <v>0.8548</v>
          </cell>
        </row>
        <row r="22">
          <cell r="G22" t="str">
            <v xml:space="preserve">  - Desp.variação cambial - 3541.012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 t="str">
            <v xml:space="preserve">  - Rec.var.cambial - 3542.012/015/022</v>
          </cell>
          <cell r="Z22">
            <v>0</v>
          </cell>
          <cell r="AA22">
            <v>1</v>
          </cell>
          <cell r="AB22">
            <v>147</v>
          </cell>
          <cell r="AC22">
            <v>148</v>
          </cell>
          <cell r="AD22">
            <v>0</v>
          </cell>
          <cell r="AE22">
            <v>2</v>
          </cell>
          <cell r="AF22">
            <v>1</v>
          </cell>
          <cell r="AG22">
            <v>148</v>
          </cell>
          <cell r="AH22">
            <v>0</v>
          </cell>
          <cell r="AI22">
            <v>0</v>
          </cell>
          <cell r="AJ22">
            <v>0</v>
          </cell>
          <cell r="AK22">
            <v>148</v>
          </cell>
          <cell r="AL22">
            <v>0</v>
          </cell>
          <cell r="AM22">
            <v>0</v>
          </cell>
          <cell r="AN22">
            <v>0</v>
          </cell>
          <cell r="AO22">
            <v>148</v>
          </cell>
        </row>
        <row r="23">
          <cell r="G23" t="str">
            <v xml:space="preserve">  - Desp.cor.monet. - 3541.002/022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 t="str">
            <v xml:space="preserve">  - Rec.cor.monet. -  3542.002/004/025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 t="str">
            <v>PETROFÉRTIL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 t="str">
            <v>PETROFÉRTIL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L23">
            <v>0</v>
          </cell>
          <cell r="CM23">
            <v>0</v>
          </cell>
          <cell r="CN23">
            <v>0</v>
          </cell>
          <cell r="CO23" t="str">
            <v>PETROFÉRTIL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 t="str">
            <v>PETROFERTIL</v>
          </cell>
        </row>
        <row r="24">
          <cell r="B24" t="str">
            <v>D - RECEITA FINANCEIRA</v>
          </cell>
          <cell r="C24">
            <v>10236.135832760821</v>
          </cell>
          <cell r="D24">
            <v>0</v>
          </cell>
          <cell r="F24">
            <v>0</v>
          </cell>
          <cell r="G24" t="str">
            <v xml:space="preserve">  - Total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 t="str">
            <v xml:space="preserve">  - Total</v>
          </cell>
          <cell r="Z24">
            <v>0</v>
          </cell>
          <cell r="AA24">
            <v>1</v>
          </cell>
          <cell r="AB24">
            <v>147</v>
          </cell>
          <cell r="AC24">
            <v>148</v>
          </cell>
          <cell r="AD24">
            <v>0</v>
          </cell>
          <cell r="AE24">
            <v>0</v>
          </cell>
          <cell r="AF24">
            <v>0</v>
          </cell>
          <cell r="AG24">
            <v>148</v>
          </cell>
          <cell r="AH24">
            <v>0</v>
          </cell>
          <cell r="AI24">
            <v>0</v>
          </cell>
          <cell r="AJ24">
            <v>0</v>
          </cell>
          <cell r="AK24">
            <v>148</v>
          </cell>
          <cell r="AL24">
            <v>0</v>
          </cell>
          <cell r="AM24">
            <v>0</v>
          </cell>
          <cell r="AN24">
            <v>0</v>
          </cell>
          <cell r="AO24">
            <v>148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 t="str">
            <v>DESPESA</v>
          </cell>
          <cell r="BE24">
            <v>0</v>
          </cell>
          <cell r="BF24">
            <v>0</v>
          </cell>
          <cell r="BG24" t="str">
            <v>RECEITA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 t="str">
            <v>DESPESA</v>
          </cell>
          <cell r="BU24">
            <v>0</v>
          </cell>
          <cell r="BV24">
            <v>0</v>
          </cell>
          <cell r="BW24" t="str">
            <v>RECEITA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L24">
            <v>0</v>
          </cell>
          <cell r="CM24">
            <v>0</v>
          </cell>
          <cell r="CN24">
            <v>0</v>
          </cell>
          <cell r="CO24" t="str">
            <v>DESPESA</v>
          </cell>
          <cell r="CP24">
            <v>0</v>
          </cell>
          <cell r="CQ24">
            <v>0</v>
          </cell>
          <cell r="CR24" t="str">
            <v>RECEITA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 t="str">
            <v>DESPESA</v>
          </cell>
          <cell r="DF24">
            <v>0</v>
          </cell>
          <cell r="DG24">
            <v>0</v>
          </cell>
          <cell r="DH24" t="str">
            <v>RECEITA</v>
          </cell>
          <cell r="DI24">
            <v>0</v>
          </cell>
          <cell r="DJ24">
            <v>0</v>
          </cell>
          <cell r="DK24" t="str">
            <v>PERDA S/ATIVO MONET.</v>
          </cell>
          <cell r="DL24">
            <v>0</v>
          </cell>
          <cell r="DM24">
            <v>0</v>
          </cell>
          <cell r="DN24" t="str">
            <v>GANHO S/ PASS.MONET.</v>
          </cell>
        </row>
        <row r="25">
          <cell r="C25" t="str">
            <v/>
          </cell>
          <cell r="G25" t="str">
            <v xml:space="preserve">  BRASOIL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 t="str">
            <v xml:space="preserve">  BRASOIL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29</v>
          </cell>
          <cell r="BE25">
            <v>0</v>
          </cell>
          <cell r="BF25">
            <v>0</v>
          </cell>
          <cell r="BG25">
            <v>0</v>
          </cell>
          <cell r="BH25">
            <v>24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46</v>
          </cell>
          <cell r="BU25">
            <v>0</v>
          </cell>
          <cell r="BV25">
            <v>0</v>
          </cell>
          <cell r="BW25">
            <v>0</v>
          </cell>
          <cell r="BX25">
            <v>24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29</v>
          </cell>
          <cell r="CP25">
            <v>0</v>
          </cell>
          <cell r="CQ25">
            <v>0</v>
          </cell>
          <cell r="CR25">
            <v>0</v>
          </cell>
          <cell r="CS25">
            <v>25</v>
          </cell>
        </row>
        <row r="26">
          <cell r="B26" t="str">
            <v>C - DESPESA FINANCEIRA</v>
          </cell>
          <cell r="C26">
            <v>12352.764790848167</v>
          </cell>
          <cell r="D26">
            <v>0</v>
          </cell>
          <cell r="F26">
            <v>0</v>
          </cell>
          <cell r="G26" t="str">
            <v xml:space="preserve">  - Despesa financeira - 3540.002/005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 t="str">
            <v xml:space="preserve">  - Receita financeira - 3540.012/014</v>
          </cell>
          <cell r="Z26">
            <v>22</v>
          </cell>
          <cell r="AA26">
            <v>0</v>
          </cell>
          <cell r="AB26">
            <v>0</v>
          </cell>
          <cell r="AC26">
            <v>22</v>
          </cell>
          <cell r="AD26">
            <v>0</v>
          </cell>
          <cell r="AE26">
            <v>0</v>
          </cell>
          <cell r="AF26">
            <v>0</v>
          </cell>
          <cell r="AG26">
            <v>22</v>
          </cell>
          <cell r="AH26">
            <v>0</v>
          </cell>
          <cell r="AI26">
            <v>0</v>
          </cell>
          <cell r="AJ26">
            <v>0</v>
          </cell>
          <cell r="AK26">
            <v>22</v>
          </cell>
          <cell r="AL26">
            <v>0</v>
          </cell>
          <cell r="AM26">
            <v>0</v>
          </cell>
          <cell r="AN26">
            <v>0</v>
          </cell>
          <cell r="AO26">
            <v>22</v>
          </cell>
        </row>
        <row r="27">
          <cell r="G27" t="str">
            <v xml:space="preserve">  - Desp.variação cambial - 3541.012</v>
          </cell>
          <cell r="H27">
            <v>4820</v>
          </cell>
          <cell r="I27">
            <v>4710</v>
          </cell>
          <cell r="J27">
            <v>3521</v>
          </cell>
          <cell r="K27">
            <v>13051</v>
          </cell>
          <cell r="L27">
            <v>4433</v>
          </cell>
          <cell r="M27">
            <v>5570</v>
          </cell>
          <cell r="N27">
            <v>6131</v>
          </cell>
          <cell r="O27">
            <v>13051</v>
          </cell>
          <cell r="P27">
            <v>0</v>
          </cell>
          <cell r="Q27">
            <v>0</v>
          </cell>
          <cell r="R27">
            <v>0</v>
          </cell>
          <cell r="S27">
            <v>13051</v>
          </cell>
          <cell r="T27">
            <v>0</v>
          </cell>
          <cell r="U27">
            <v>0</v>
          </cell>
          <cell r="V27">
            <v>0</v>
          </cell>
          <cell r="W27">
            <v>13051</v>
          </cell>
          <cell r="Y27" t="str">
            <v xml:space="preserve">  - Rec.var.cambial - 3542.012/015/022</v>
          </cell>
          <cell r="Z27">
            <v>4537</v>
          </cell>
          <cell r="AA27">
            <v>4053</v>
          </cell>
          <cell r="AB27">
            <v>2974</v>
          </cell>
          <cell r="AC27">
            <v>11564</v>
          </cell>
          <cell r="AD27">
            <v>3742</v>
          </cell>
          <cell r="AE27">
            <v>4759</v>
          </cell>
          <cell r="AF27">
            <v>5476</v>
          </cell>
          <cell r="AG27">
            <v>11564</v>
          </cell>
          <cell r="AH27">
            <v>0</v>
          </cell>
          <cell r="AI27">
            <v>0</v>
          </cell>
          <cell r="AJ27">
            <v>0</v>
          </cell>
          <cell r="AK27">
            <v>11564</v>
          </cell>
          <cell r="AL27">
            <v>0</v>
          </cell>
          <cell r="AM27">
            <v>0</v>
          </cell>
          <cell r="AN27">
            <v>0</v>
          </cell>
          <cell r="AO27">
            <v>11564</v>
          </cell>
        </row>
        <row r="28">
          <cell r="B28" t="str">
            <v>C/D - GANHO/PERDA CAMBIAL</v>
          </cell>
          <cell r="C28">
            <v>-2116.6289580873454</v>
          </cell>
          <cell r="D28">
            <v>0</v>
          </cell>
          <cell r="F28">
            <v>0</v>
          </cell>
          <cell r="G28" t="str">
            <v xml:space="preserve">  - Desp.cor.monet. - 3541.002/022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 t="str">
            <v xml:space="preserve">  - Rec.cor.monet. -  3542.002/004/025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BA28">
            <v>0</v>
          </cell>
          <cell r="BB28">
            <v>0</v>
          </cell>
          <cell r="BC28">
            <v>0</v>
          </cell>
          <cell r="BD28" t="str">
            <v>BRASPETRO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 t="str">
            <v>BRASPETRO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L28">
            <v>0</v>
          </cell>
          <cell r="CM28">
            <v>0</v>
          </cell>
          <cell r="CN28">
            <v>0</v>
          </cell>
          <cell r="CO28" t="str">
            <v>BRASPETRO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 t="str">
            <v>BRASPETRO</v>
          </cell>
        </row>
        <row r="29">
          <cell r="G29" t="str">
            <v xml:space="preserve">  - Total</v>
          </cell>
          <cell r="H29">
            <v>4820</v>
          </cell>
          <cell r="I29">
            <v>4710</v>
          </cell>
          <cell r="J29">
            <v>3521</v>
          </cell>
          <cell r="K29">
            <v>13051</v>
          </cell>
          <cell r="L29">
            <v>0</v>
          </cell>
          <cell r="M29">
            <v>0</v>
          </cell>
          <cell r="N29">
            <v>0</v>
          </cell>
          <cell r="O29">
            <v>13051</v>
          </cell>
          <cell r="P29">
            <v>0</v>
          </cell>
          <cell r="Q29">
            <v>0</v>
          </cell>
          <cell r="R29">
            <v>0</v>
          </cell>
          <cell r="S29">
            <v>13051</v>
          </cell>
          <cell r="T29">
            <v>0</v>
          </cell>
          <cell r="U29">
            <v>0</v>
          </cell>
          <cell r="V29">
            <v>0</v>
          </cell>
          <cell r="W29">
            <v>13051</v>
          </cell>
          <cell r="Y29" t="str">
            <v xml:space="preserve">  - Total</v>
          </cell>
          <cell r="Z29">
            <v>4559</v>
          </cell>
          <cell r="AA29">
            <v>4053</v>
          </cell>
          <cell r="AB29">
            <v>2974</v>
          </cell>
          <cell r="AC29">
            <v>11586</v>
          </cell>
          <cell r="AD29">
            <v>0</v>
          </cell>
          <cell r="AE29">
            <v>0</v>
          </cell>
          <cell r="AF29">
            <v>0</v>
          </cell>
          <cell r="AG29">
            <v>11586</v>
          </cell>
          <cell r="AH29">
            <v>0</v>
          </cell>
          <cell r="AI29">
            <v>0</v>
          </cell>
          <cell r="AJ29">
            <v>0</v>
          </cell>
          <cell r="AK29">
            <v>11586</v>
          </cell>
          <cell r="AL29">
            <v>0</v>
          </cell>
          <cell r="AM29">
            <v>0</v>
          </cell>
          <cell r="AN29">
            <v>0</v>
          </cell>
          <cell r="AO29">
            <v>11586</v>
          </cell>
          <cell r="BA29">
            <v>0</v>
          </cell>
          <cell r="BB29">
            <v>0</v>
          </cell>
          <cell r="BC29">
            <v>0</v>
          </cell>
          <cell r="BD29" t="str">
            <v>DESPESA</v>
          </cell>
          <cell r="BE29">
            <v>0</v>
          </cell>
          <cell r="BF29">
            <v>0</v>
          </cell>
          <cell r="BG29" t="str">
            <v>RECEITA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 t="str">
            <v>DESPESA</v>
          </cell>
          <cell r="BU29">
            <v>0</v>
          </cell>
          <cell r="BV29">
            <v>0</v>
          </cell>
          <cell r="BW29" t="str">
            <v>RECEITA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L29">
            <v>0</v>
          </cell>
          <cell r="CM29">
            <v>0</v>
          </cell>
          <cell r="CN29">
            <v>0</v>
          </cell>
          <cell r="CO29" t="str">
            <v>DESPESA</v>
          </cell>
          <cell r="CP29">
            <v>0</v>
          </cell>
          <cell r="CQ29">
            <v>0</v>
          </cell>
          <cell r="CR29" t="str">
            <v>RECEITA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 t="str">
            <v>DESPESA</v>
          </cell>
          <cell r="DF29">
            <v>0</v>
          </cell>
          <cell r="DG29">
            <v>0</v>
          </cell>
          <cell r="DH29" t="str">
            <v>RECEITA</v>
          </cell>
          <cell r="DI29">
            <v>0</v>
          </cell>
          <cell r="DJ29">
            <v>0</v>
          </cell>
          <cell r="DK29" t="str">
            <v>PERDA S/ATIVO MONET.</v>
          </cell>
          <cell r="DL29">
            <v>0</v>
          </cell>
          <cell r="DM29">
            <v>0</v>
          </cell>
          <cell r="DN29" t="str">
            <v>GANHO S/ PASS.MONET.</v>
          </cell>
        </row>
        <row r="30">
          <cell r="C30" t="str">
            <v/>
          </cell>
          <cell r="D30" t="str">
            <v/>
          </cell>
          <cell r="G30" t="str">
            <v xml:space="preserve">  PETROBRÁS AMÉRICA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 t="str">
            <v xml:space="preserve">  PETROBRÁS AMÉRICA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148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148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73</v>
          </cell>
          <cell r="CP30">
            <v>0</v>
          </cell>
          <cell r="CQ30">
            <v>0</v>
          </cell>
          <cell r="CR30">
            <v>0</v>
          </cell>
          <cell r="CS30">
            <v>102</v>
          </cell>
        </row>
        <row r="31">
          <cell r="G31" t="str">
            <v xml:space="preserve">  - Despesa financeira - 3540.002/005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2129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 t="str">
            <v xml:space="preserve">  - Receita financeira - 3540.012/014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G32" t="str">
            <v xml:space="preserve">  - Desp.variação cambial - 3541.012</v>
          </cell>
          <cell r="H32">
            <v>547</v>
          </cell>
          <cell r="I32">
            <v>654</v>
          </cell>
          <cell r="J32">
            <v>-30</v>
          </cell>
          <cell r="K32">
            <v>1171</v>
          </cell>
          <cell r="L32">
            <v>364</v>
          </cell>
          <cell r="M32">
            <v>497</v>
          </cell>
          <cell r="N32">
            <v>311</v>
          </cell>
          <cell r="O32">
            <v>1171</v>
          </cell>
          <cell r="P32">
            <v>0</v>
          </cell>
          <cell r="Q32">
            <v>0</v>
          </cell>
          <cell r="R32">
            <v>0</v>
          </cell>
          <cell r="S32">
            <v>1171</v>
          </cell>
          <cell r="T32">
            <v>0</v>
          </cell>
          <cell r="U32">
            <v>0</v>
          </cell>
          <cell r="V32">
            <v>0</v>
          </cell>
          <cell r="W32">
            <v>1171</v>
          </cell>
          <cell r="Y32" t="str">
            <v xml:space="preserve">  - Rec.var.cambial - 3542.012/015/022</v>
          </cell>
          <cell r="Z32">
            <v>84</v>
          </cell>
          <cell r="AA32">
            <v>60</v>
          </cell>
          <cell r="AB32">
            <v>-17</v>
          </cell>
          <cell r="AC32">
            <v>127</v>
          </cell>
          <cell r="AD32">
            <v>36</v>
          </cell>
          <cell r="AE32">
            <v>82</v>
          </cell>
          <cell r="AF32">
            <v>-12</v>
          </cell>
          <cell r="AG32">
            <v>127</v>
          </cell>
          <cell r="AH32">
            <v>0</v>
          </cell>
          <cell r="AI32">
            <v>0</v>
          </cell>
          <cell r="AJ32">
            <v>0</v>
          </cell>
          <cell r="AK32">
            <v>127</v>
          </cell>
          <cell r="AL32">
            <v>0</v>
          </cell>
          <cell r="AM32">
            <v>0</v>
          </cell>
          <cell r="AN32">
            <v>0</v>
          </cell>
          <cell r="AO32">
            <v>127</v>
          </cell>
        </row>
        <row r="33">
          <cell r="G33" t="str">
            <v xml:space="preserve">  - Desp.cor.monet. - 3541.002/022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 t="str">
            <v xml:space="preserve">  - Rec.cor.monet. -  3542.002/004/025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BA33">
            <v>0</v>
          </cell>
          <cell r="BB33">
            <v>0</v>
          </cell>
          <cell r="BC33">
            <v>0</v>
          </cell>
          <cell r="BD33" t="str">
            <v>BRASOIL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 t="str">
            <v>BRASOIL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L33">
            <v>0</v>
          </cell>
          <cell r="CM33">
            <v>0</v>
          </cell>
          <cell r="CN33">
            <v>0</v>
          </cell>
          <cell r="CO33" t="str">
            <v>BRASOIL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 t="str">
            <v>BRASOIL</v>
          </cell>
        </row>
        <row r="34">
          <cell r="G34" t="str">
            <v xml:space="preserve">  - Total</v>
          </cell>
          <cell r="H34">
            <v>547</v>
          </cell>
          <cell r="I34">
            <v>654</v>
          </cell>
          <cell r="J34">
            <v>-30</v>
          </cell>
          <cell r="K34">
            <v>1171</v>
          </cell>
          <cell r="L34">
            <v>0</v>
          </cell>
          <cell r="M34">
            <v>0</v>
          </cell>
          <cell r="N34">
            <v>0</v>
          </cell>
          <cell r="O34">
            <v>1171</v>
          </cell>
          <cell r="P34">
            <v>0</v>
          </cell>
          <cell r="Q34">
            <v>0</v>
          </cell>
          <cell r="R34">
            <v>0</v>
          </cell>
          <cell r="S34">
            <v>1171</v>
          </cell>
          <cell r="T34">
            <v>0</v>
          </cell>
          <cell r="U34">
            <v>0</v>
          </cell>
          <cell r="V34">
            <v>0</v>
          </cell>
          <cell r="W34">
            <v>1171</v>
          </cell>
          <cell r="Y34" t="str">
            <v xml:space="preserve">  - Total</v>
          </cell>
          <cell r="Z34">
            <v>84</v>
          </cell>
          <cell r="AA34">
            <v>60</v>
          </cell>
          <cell r="AB34">
            <v>-17</v>
          </cell>
          <cell r="AC34">
            <v>127</v>
          </cell>
          <cell r="AD34">
            <v>0</v>
          </cell>
          <cell r="AE34">
            <v>0</v>
          </cell>
          <cell r="AF34">
            <v>0</v>
          </cell>
          <cell r="AG34">
            <v>127</v>
          </cell>
          <cell r="AH34">
            <v>0</v>
          </cell>
          <cell r="AI34">
            <v>0</v>
          </cell>
          <cell r="AJ34">
            <v>0</v>
          </cell>
          <cell r="AK34">
            <v>127</v>
          </cell>
          <cell r="AL34">
            <v>0</v>
          </cell>
          <cell r="AM34">
            <v>0</v>
          </cell>
          <cell r="AN34">
            <v>0</v>
          </cell>
          <cell r="AO34">
            <v>127</v>
          </cell>
          <cell r="BA34">
            <v>0</v>
          </cell>
          <cell r="BB34">
            <v>0</v>
          </cell>
          <cell r="BC34">
            <v>0</v>
          </cell>
          <cell r="BD34" t="str">
            <v>DESPESA</v>
          </cell>
          <cell r="BE34">
            <v>0</v>
          </cell>
          <cell r="BF34">
            <v>0</v>
          </cell>
          <cell r="BG34" t="str">
            <v>RECEITA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 t="str">
            <v>DESPESA</v>
          </cell>
          <cell r="BU34">
            <v>0</v>
          </cell>
          <cell r="BV34">
            <v>0</v>
          </cell>
          <cell r="BW34" t="str">
            <v>RECEITA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L34">
            <v>0</v>
          </cell>
          <cell r="CM34">
            <v>0</v>
          </cell>
          <cell r="CN34">
            <v>0</v>
          </cell>
          <cell r="CO34" t="str">
            <v>DESPESA</v>
          </cell>
          <cell r="CP34">
            <v>0</v>
          </cell>
          <cell r="CQ34">
            <v>0</v>
          </cell>
          <cell r="CR34" t="str">
            <v>RECEITA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 t="str">
            <v>DESPESA</v>
          </cell>
          <cell r="DF34">
            <v>0</v>
          </cell>
          <cell r="DG34">
            <v>0</v>
          </cell>
          <cell r="DH34" t="str">
            <v>RECEITA</v>
          </cell>
        </row>
        <row r="35">
          <cell r="G35" t="str">
            <v>DISTRIBUIDORA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 t="str">
            <v>DISTRIBUIDORA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22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22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2111</v>
          </cell>
        </row>
        <row r="36">
          <cell r="G36" t="str">
            <v xml:space="preserve">  - Despesa financeira - 3540.002/005</v>
          </cell>
          <cell r="H36">
            <v>60</v>
          </cell>
          <cell r="I36">
            <v>0</v>
          </cell>
          <cell r="J36">
            <v>93</v>
          </cell>
          <cell r="K36">
            <v>153</v>
          </cell>
          <cell r="L36">
            <v>229</v>
          </cell>
          <cell r="M36">
            <v>38</v>
          </cell>
          <cell r="N36">
            <v>0</v>
          </cell>
          <cell r="O36">
            <v>153</v>
          </cell>
          <cell r="P36">
            <v>0</v>
          </cell>
          <cell r="Q36">
            <v>0</v>
          </cell>
          <cell r="R36">
            <v>0</v>
          </cell>
          <cell r="S36">
            <v>153</v>
          </cell>
          <cell r="T36">
            <v>0</v>
          </cell>
          <cell r="U36">
            <v>0</v>
          </cell>
          <cell r="V36">
            <v>0</v>
          </cell>
          <cell r="W36">
            <v>153</v>
          </cell>
          <cell r="Y36" t="str">
            <v xml:space="preserve">  - Receita financeira - 3540.012/014</v>
          </cell>
          <cell r="Z36">
            <v>1511</v>
          </cell>
          <cell r="AA36">
            <v>966</v>
          </cell>
          <cell r="AB36">
            <v>1024</v>
          </cell>
          <cell r="AC36">
            <v>3501</v>
          </cell>
          <cell r="AD36">
            <v>0</v>
          </cell>
          <cell r="AE36">
            <v>0</v>
          </cell>
          <cell r="AF36">
            <v>0</v>
          </cell>
          <cell r="AG36">
            <v>3501</v>
          </cell>
          <cell r="AH36">
            <v>0</v>
          </cell>
          <cell r="AI36">
            <v>0</v>
          </cell>
          <cell r="AJ36">
            <v>0</v>
          </cell>
          <cell r="AK36">
            <v>3501</v>
          </cell>
          <cell r="AL36">
            <v>0</v>
          </cell>
          <cell r="AM36">
            <v>0</v>
          </cell>
          <cell r="AN36">
            <v>0</v>
          </cell>
          <cell r="AO36">
            <v>3501</v>
          </cell>
        </row>
        <row r="37">
          <cell r="G37" t="str">
            <v xml:space="preserve">  - Desp.variação cambial - 3541.012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 t="str">
            <v xml:space="preserve">  - Rec.var.cambial - 3542.012/015/022</v>
          </cell>
          <cell r="Z37">
            <v>985</v>
          </cell>
          <cell r="AA37">
            <v>526</v>
          </cell>
          <cell r="AB37">
            <v>403</v>
          </cell>
          <cell r="AC37">
            <v>1914</v>
          </cell>
          <cell r="AD37">
            <v>0</v>
          </cell>
          <cell r="AE37">
            <v>1</v>
          </cell>
          <cell r="AF37">
            <v>0</v>
          </cell>
          <cell r="AG37">
            <v>1914</v>
          </cell>
          <cell r="AH37">
            <v>0</v>
          </cell>
          <cell r="AI37">
            <v>0</v>
          </cell>
          <cell r="AJ37">
            <v>0</v>
          </cell>
          <cell r="AK37">
            <v>1914</v>
          </cell>
          <cell r="AL37">
            <v>0</v>
          </cell>
          <cell r="AM37">
            <v>0</v>
          </cell>
          <cell r="AN37">
            <v>0</v>
          </cell>
          <cell r="AO37">
            <v>1914</v>
          </cell>
        </row>
        <row r="38">
          <cell r="G38" t="str">
            <v xml:space="preserve">  - Desp.cor.monet. - 3541.002/022</v>
          </cell>
          <cell r="H38">
            <v>42</v>
          </cell>
          <cell r="I38">
            <v>17</v>
          </cell>
          <cell r="J38">
            <v>23</v>
          </cell>
          <cell r="K38">
            <v>82</v>
          </cell>
          <cell r="L38">
            <v>14</v>
          </cell>
          <cell r="M38">
            <v>2</v>
          </cell>
          <cell r="N38">
            <v>523</v>
          </cell>
          <cell r="O38">
            <v>82</v>
          </cell>
          <cell r="P38">
            <v>0</v>
          </cell>
          <cell r="Q38">
            <v>0</v>
          </cell>
          <cell r="R38">
            <v>0</v>
          </cell>
          <cell r="S38">
            <v>82</v>
          </cell>
          <cell r="T38">
            <v>0</v>
          </cell>
          <cell r="U38">
            <v>0</v>
          </cell>
          <cell r="V38">
            <v>0</v>
          </cell>
          <cell r="W38">
            <v>82</v>
          </cell>
          <cell r="Y38" t="str">
            <v xml:space="preserve">  - Rec.cor.monet. -  3542.002/004/025</v>
          </cell>
          <cell r="Z38">
            <v>1</v>
          </cell>
          <cell r="AA38">
            <v>1</v>
          </cell>
          <cell r="AB38">
            <v>1</v>
          </cell>
          <cell r="AC38">
            <v>3</v>
          </cell>
          <cell r="AD38">
            <v>369</v>
          </cell>
          <cell r="AE38">
            <v>1146</v>
          </cell>
          <cell r="AF38">
            <v>2081</v>
          </cell>
          <cell r="AG38">
            <v>3</v>
          </cell>
          <cell r="AH38">
            <v>0</v>
          </cell>
          <cell r="AI38">
            <v>0</v>
          </cell>
          <cell r="AJ38">
            <v>0</v>
          </cell>
          <cell r="AK38">
            <v>3</v>
          </cell>
          <cell r="AL38">
            <v>0</v>
          </cell>
          <cell r="AM38">
            <v>0</v>
          </cell>
          <cell r="AN38">
            <v>0</v>
          </cell>
          <cell r="AO38">
            <v>3</v>
          </cell>
          <cell r="BA38">
            <v>0</v>
          </cell>
          <cell r="BB38">
            <v>0</v>
          </cell>
          <cell r="BC38">
            <v>0</v>
          </cell>
          <cell r="BD38" t="str">
            <v>PAI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 t="str">
            <v>PAI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L38">
            <v>0</v>
          </cell>
          <cell r="CM38">
            <v>0</v>
          </cell>
          <cell r="CN38">
            <v>0</v>
          </cell>
          <cell r="CO38" t="str">
            <v>PAI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 t="str">
            <v>PAI</v>
          </cell>
        </row>
        <row r="39">
          <cell r="G39" t="str">
            <v xml:space="preserve">  - Total</v>
          </cell>
          <cell r="H39">
            <v>102</v>
          </cell>
          <cell r="I39">
            <v>17</v>
          </cell>
          <cell r="J39">
            <v>116</v>
          </cell>
          <cell r="K39">
            <v>235</v>
          </cell>
          <cell r="L39">
            <v>0</v>
          </cell>
          <cell r="M39">
            <v>0</v>
          </cell>
          <cell r="N39">
            <v>0</v>
          </cell>
          <cell r="O39">
            <v>235</v>
          </cell>
          <cell r="P39">
            <v>0</v>
          </cell>
          <cell r="Q39">
            <v>0</v>
          </cell>
          <cell r="R39">
            <v>0</v>
          </cell>
          <cell r="S39">
            <v>235</v>
          </cell>
          <cell r="T39">
            <v>0</v>
          </cell>
          <cell r="U39">
            <v>0</v>
          </cell>
          <cell r="V39">
            <v>0</v>
          </cell>
          <cell r="W39">
            <v>235</v>
          </cell>
          <cell r="Y39" t="str">
            <v xml:space="preserve">  - Total</v>
          </cell>
          <cell r="Z39">
            <v>2497</v>
          </cell>
          <cell r="AA39">
            <v>1493</v>
          </cell>
          <cell r="AB39">
            <v>1428</v>
          </cell>
          <cell r="AC39">
            <v>5418</v>
          </cell>
          <cell r="AD39">
            <v>0</v>
          </cell>
          <cell r="AE39">
            <v>0</v>
          </cell>
          <cell r="AF39">
            <v>0</v>
          </cell>
          <cell r="AG39">
            <v>5418</v>
          </cell>
          <cell r="AH39">
            <v>0</v>
          </cell>
          <cell r="AI39">
            <v>0</v>
          </cell>
          <cell r="AJ39">
            <v>0</v>
          </cell>
          <cell r="AK39">
            <v>5418</v>
          </cell>
          <cell r="AL39">
            <v>0</v>
          </cell>
          <cell r="AM39">
            <v>0</v>
          </cell>
          <cell r="AN39">
            <v>0</v>
          </cell>
          <cell r="AO39">
            <v>5418</v>
          </cell>
          <cell r="BA39">
            <v>0</v>
          </cell>
          <cell r="BB39">
            <v>0</v>
          </cell>
          <cell r="BC39">
            <v>0</v>
          </cell>
          <cell r="BD39" t="str">
            <v>DESPESA</v>
          </cell>
          <cell r="BE39">
            <v>0</v>
          </cell>
          <cell r="BF39">
            <v>0</v>
          </cell>
          <cell r="BG39" t="str">
            <v>RECEITA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 t="str">
            <v>DESPESA</v>
          </cell>
          <cell r="BU39">
            <v>0</v>
          </cell>
          <cell r="BV39">
            <v>0</v>
          </cell>
          <cell r="BW39" t="str">
            <v>RECEITA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L39">
            <v>0</v>
          </cell>
          <cell r="CM39">
            <v>0</v>
          </cell>
          <cell r="CN39">
            <v>0</v>
          </cell>
          <cell r="CO39" t="str">
            <v>DESPESA</v>
          </cell>
          <cell r="CP39">
            <v>0</v>
          </cell>
          <cell r="CQ39">
            <v>0</v>
          </cell>
          <cell r="CR39" t="str">
            <v>RECEITA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 t="str">
            <v>DESPESA</v>
          </cell>
          <cell r="DF39">
            <v>0</v>
          </cell>
          <cell r="DG39">
            <v>0</v>
          </cell>
          <cell r="DH39" t="str">
            <v>RECEITA</v>
          </cell>
        </row>
        <row r="40"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1699</v>
          </cell>
        </row>
        <row r="41">
          <cell r="G41" t="str">
            <v xml:space="preserve">    TOTAL</v>
          </cell>
          <cell r="H41">
            <v>11093</v>
          </cell>
          <cell r="I41">
            <v>10597</v>
          </cell>
          <cell r="J41">
            <v>8877</v>
          </cell>
          <cell r="K41">
            <v>30567</v>
          </cell>
          <cell r="L41">
            <v>0</v>
          </cell>
          <cell r="M41">
            <v>0</v>
          </cell>
          <cell r="N41">
            <v>0</v>
          </cell>
          <cell r="O41">
            <v>30567</v>
          </cell>
          <cell r="P41">
            <v>0</v>
          </cell>
          <cell r="Q41">
            <v>0</v>
          </cell>
          <cell r="R41">
            <v>0</v>
          </cell>
          <cell r="S41">
            <v>30567</v>
          </cell>
          <cell r="T41">
            <v>0</v>
          </cell>
          <cell r="U41">
            <v>0</v>
          </cell>
          <cell r="V41">
            <v>0</v>
          </cell>
          <cell r="W41">
            <v>30567</v>
          </cell>
          <cell r="Y41" t="str">
            <v xml:space="preserve">    TOTAL</v>
          </cell>
          <cell r="Z41">
            <v>9477</v>
          </cell>
          <cell r="AA41">
            <v>3287</v>
          </cell>
          <cell r="AB41">
            <v>4544</v>
          </cell>
          <cell r="AC41">
            <v>17308</v>
          </cell>
          <cell r="AD41">
            <v>0</v>
          </cell>
          <cell r="AE41">
            <v>0</v>
          </cell>
          <cell r="AF41">
            <v>0</v>
          </cell>
          <cell r="AG41">
            <v>17308</v>
          </cell>
          <cell r="AH41">
            <v>0</v>
          </cell>
          <cell r="AI41">
            <v>0</v>
          </cell>
          <cell r="AJ41">
            <v>0</v>
          </cell>
          <cell r="AK41">
            <v>17308</v>
          </cell>
          <cell r="AL41">
            <v>0</v>
          </cell>
          <cell r="AM41">
            <v>0</v>
          </cell>
          <cell r="AN41">
            <v>0</v>
          </cell>
          <cell r="AO41">
            <v>17308</v>
          </cell>
        </row>
        <row r="43">
          <cell r="I43" t="str">
            <v/>
          </cell>
          <cell r="T43" t="str">
            <v/>
          </cell>
          <cell r="AA43" t="str">
            <v/>
          </cell>
          <cell r="AL43" t="str">
            <v/>
          </cell>
          <cell r="BD43" t="str">
            <v>BR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 t="str">
            <v>BR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>BR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>BR</v>
          </cell>
        </row>
        <row r="44">
          <cell r="G44" t="str">
            <v>CHECK</v>
          </cell>
          <cell r="H44">
            <v>11093</v>
          </cell>
          <cell r="I44">
            <v>10597</v>
          </cell>
          <cell r="J44">
            <v>8877</v>
          </cell>
          <cell r="K44">
            <v>30567</v>
          </cell>
          <cell r="L44">
            <v>10037</v>
          </cell>
          <cell r="M44">
            <v>9422</v>
          </cell>
          <cell r="N44">
            <v>12522</v>
          </cell>
          <cell r="O44">
            <v>30567</v>
          </cell>
          <cell r="P44">
            <v>0</v>
          </cell>
          <cell r="Q44">
            <v>0</v>
          </cell>
          <cell r="R44">
            <v>0</v>
          </cell>
          <cell r="S44">
            <v>30567</v>
          </cell>
          <cell r="T44">
            <v>0</v>
          </cell>
          <cell r="U44">
            <v>0</v>
          </cell>
          <cell r="V44">
            <v>0</v>
          </cell>
          <cell r="W44">
            <v>30567</v>
          </cell>
          <cell r="Y44" t="str">
            <v>CHECK</v>
          </cell>
          <cell r="Z44">
            <v>9477</v>
          </cell>
          <cell r="AA44">
            <v>3287</v>
          </cell>
          <cell r="AB44">
            <v>4544</v>
          </cell>
          <cell r="AC44">
            <v>17308</v>
          </cell>
          <cell r="AD44">
            <v>4842</v>
          </cell>
          <cell r="AE44">
            <v>6002</v>
          </cell>
          <cell r="AF44">
            <v>7668</v>
          </cell>
          <cell r="AG44">
            <v>17308</v>
          </cell>
          <cell r="AH44">
            <v>0</v>
          </cell>
          <cell r="AI44">
            <v>0</v>
          </cell>
          <cell r="AJ44">
            <v>0</v>
          </cell>
          <cell r="AK44">
            <v>17308</v>
          </cell>
          <cell r="AL44">
            <v>0</v>
          </cell>
          <cell r="AM44">
            <v>0</v>
          </cell>
          <cell r="AN44">
            <v>0</v>
          </cell>
          <cell r="AO44">
            <v>17308</v>
          </cell>
          <cell r="BA44">
            <v>0</v>
          </cell>
          <cell r="BB44">
            <v>0</v>
          </cell>
          <cell r="BC44">
            <v>0</v>
          </cell>
          <cell r="BD44" t="str">
            <v>DESPESA</v>
          </cell>
          <cell r="BE44">
            <v>0</v>
          </cell>
          <cell r="BF44">
            <v>0</v>
          </cell>
          <cell r="BG44" t="str">
            <v>RECEITA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 t="str">
            <v>DESPESA</v>
          </cell>
          <cell r="BU44">
            <v>0</v>
          </cell>
          <cell r="BV44">
            <v>0</v>
          </cell>
          <cell r="BW44" t="str">
            <v>RECEITA</v>
          </cell>
          <cell r="BX44">
            <v>0</v>
          </cell>
          <cell r="BY44">
            <v>0</v>
          </cell>
          <cell r="BZ44" t="str">
            <v>PERDA S/ATIVO MONET.</v>
          </cell>
          <cell r="CA44">
            <v>0</v>
          </cell>
          <cell r="CB44">
            <v>0</v>
          </cell>
          <cell r="CC44" t="str">
            <v>GANHO S/ PASS.MONET.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L44">
            <v>0</v>
          </cell>
          <cell r="CM44">
            <v>0</v>
          </cell>
          <cell r="CN44">
            <v>0</v>
          </cell>
          <cell r="CO44" t="str">
            <v>DESPESA</v>
          </cell>
          <cell r="CP44">
            <v>0</v>
          </cell>
          <cell r="CQ44">
            <v>0</v>
          </cell>
          <cell r="CR44" t="str">
            <v>RECEITA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 t="str">
            <v>DESPESA</v>
          </cell>
          <cell r="DF44">
            <v>0</v>
          </cell>
          <cell r="DG44">
            <v>0</v>
          </cell>
          <cell r="DH44" t="str">
            <v>RECEITA</v>
          </cell>
          <cell r="DI44">
            <v>0</v>
          </cell>
          <cell r="DJ44">
            <v>0</v>
          </cell>
          <cell r="DK44" t="str">
            <v>PERDA S/ATIVO MONET.</v>
          </cell>
          <cell r="DL44">
            <v>0</v>
          </cell>
          <cell r="DM44">
            <v>0</v>
          </cell>
          <cell r="DN44" t="str">
            <v>GANHO S/ PASS.MONET.</v>
          </cell>
        </row>
        <row r="45">
          <cell r="I45" t="str">
            <v/>
          </cell>
          <cell r="AA45" t="str">
            <v/>
          </cell>
          <cell r="BD45">
            <v>5418</v>
          </cell>
          <cell r="BE45">
            <v>0</v>
          </cell>
          <cell r="BF45">
            <v>0</v>
          </cell>
          <cell r="BG45">
            <v>0</v>
          </cell>
          <cell r="BH45">
            <v>235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5454</v>
          </cell>
          <cell r="BU45">
            <v>0</v>
          </cell>
          <cell r="BV45">
            <v>0</v>
          </cell>
          <cell r="BW45">
            <v>0</v>
          </cell>
          <cell r="BX45">
            <v>236</v>
          </cell>
          <cell r="BY45">
            <v>0</v>
          </cell>
          <cell r="BZ45">
            <v>10579.864167239179</v>
          </cell>
          <cell r="CA45">
            <v>0</v>
          </cell>
          <cell r="CB45">
            <v>0</v>
          </cell>
          <cell r="CC45">
            <v>0</v>
          </cell>
          <cell r="CD45">
            <v>4376.2352091518378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1869</v>
          </cell>
          <cell r="CP45">
            <v>0</v>
          </cell>
          <cell r="CQ45">
            <v>0</v>
          </cell>
          <cell r="CR45">
            <v>0</v>
          </cell>
          <cell r="CS45">
            <v>69</v>
          </cell>
        </row>
        <row r="46">
          <cell r="G46" t="str">
            <v>Diferença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 t="str">
            <v>Diferença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8">
          <cell r="BC48" t="str">
            <v>LANÇAMENTOS DE ELIMINAÇÃO NO CONSOLIDADO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O48">
            <v>0</v>
          </cell>
          <cell r="BP48" t="str">
            <v>LANÇAMENTOS DE ELIMINAÇÃO NO CONSOLIDADO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L48">
            <v>0</v>
          </cell>
          <cell r="CM48">
            <v>0</v>
          </cell>
          <cell r="CN48" t="str">
            <v>LANÇAMENTOS DE ELIMINAÇÃO NO CONSOLIDADO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Z48">
            <v>0</v>
          </cell>
          <cell r="DA48" t="str">
            <v>LANÇAMENTOS DE ELIMINAÇÃO NO CONSOLIDADO</v>
          </cell>
        </row>
        <row r="49">
          <cell r="BB49" t="str">
            <v>CONSOLIDADO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O49">
            <v>0</v>
          </cell>
          <cell r="BP49" t="str">
            <v>CONSOLIDADO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L49">
            <v>0</v>
          </cell>
          <cell r="CM49" t="str">
            <v>CONSOLIDADO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Z49">
            <v>0</v>
          </cell>
          <cell r="DA49">
            <v>0</v>
          </cell>
          <cell r="DB49" t="str">
            <v>CONSOLIDADO</v>
          </cell>
        </row>
        <row r="50">
          <cell r="G50" t="str">
            <v>RESULTADO DE OPERAÇÕES COM EMPRESAS VINCULADAS - DESPESAS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 t="str">
            <v>RESULTADO DE OPERAÇÕES COM EMPRESAS VINCULADAS - RECEITAS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BA50">
            <v>0</v>
          </cell>
          <cell r="BB50">
            <v>0</v>
          </cell>
          <cell r="BC50">
            <v>0</v>
          </cell>
          <cell r="BD50" t="str">
            <v>DESPESA</v>
          </cell>
          <cell r="BE50">
            <v>0</v>
          </cell>
          <cell r="BF50">
            <v>0</v>
          </cell>
          <cell r="BG50" t="str">
            <v>RECEITA</v>
          </cell>
          <cell r="BH50">
            <v>0</v>
          </cell>
          <cell r="BI50">
            <v>0</v>
          </cell>
          <cell r="BJ50">
            <v>0</v>
          </cell>
          <cell r="BK50" t="str">
            <v>GANHO/PERDA</v>
          </cell>
          <cell r="BL50">
            <v>0</v>
          </cell>
          <cell r="BM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 t="str">
            <v>DESPESA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 t="str">
            <v>RECEITA</v>
          </cell>
          <cell r="CA50">
            <v>0</v>
          </cell>
          <cell r="CB50">
            <v>0</v>
          </cell>
          <cell r="CC50">
            <v>0</v>
          </cell>
          <cell r="CD50" t="str">
            <v>GANHO/PERDA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L50">
            <v>0</v>
          </cell>
          <cell r="CM50">
            <v>0</v>
          </cell>
          <cell r="CN50">
            <v>0</v>
          </cell>
          <cell r="CO50" t="str">
            <v>DESPESA</v>
          </cell>
          <cell r="CP50">
            <v>0</v>
          </cell>
          <cell r="CQ50">
            <v>0</v>
          </cell>
          <cell r="CR50" t="str">
            <v>RECEITA</v>
          </cell>
          <cell r="CS50">
            <v>0</v>
          </cell>
          <cell r="CT50">
            <v>0</v>
          </cell>
          <cell r="CU50">
            <v>0</v>
          </cell>
          <cell r="CV50" t="str">
            <v>GANHO/PERDA</v>
          </cell>
          <cell r="CW50">
            <v>0</v>
          </cell>
          <cell r="CX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 t="str">
            <v>DESPESA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 t="str">
            <v>RECEITA</v>
          </cell>
          <cell r="DL50">
            <v>0</v>
          </cell>
          <cell r="DM50">
            <v>0</v>
          </cell>
          <cell r="DN50">
            <v>0</v>
          </cell>
          <cell r="DO50" t="str">
            <v>GANHO/PERDA</v>
          </cell>
        </row>
        <row r="51">
          <cell r="BB51" t="str">
            <v>PETROBRAS</v>
          </cell>
          <cell r="BC51">
            <v>0</v>
          </cell>
          <cell r="BD51">
            <v>0</v>
          </cell>
          <cell r="BE51">
            <v>16345</v>
          </cell>
          <cell r="BF51">
            <v>0</v>
          </cell>
          <cell r="BG51">
            <v>5617</v>
          </cell>
          <cell r="BH51">
            <v>0</v>
          </cell>
          <cell r="BI51">
            <v>0</v>
          </cell>
          <cell r="BJ51" t="str">
            <v>VC - EXTERIOR</v>
          </cell>
          <cell r="BK51">
            <v>14222</v>
          </cell>
          <cell r="BL51">
            <v>11691</v>
          </cell>
          <cell r="BM51">
            <v>0</v>
          </cell>
          <cell r="BO51">
            <v>0</v>
          </cell>
          <cell r="BP51">
            <v>0</v>
          </cell>
          <cell r="BQ51" t="str">
            <v>PETROBRAS</v>
          </cell>
          <cell r="BR51">
            <v>0</v>
          </cell>
          <cell r="BS51">
            <v>0</v>
          </cell>
          <cell r="BT51">
            <v>16434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5670</v>
          </cell>
          <cell r="CA51">
            <v>0</v>
          </cell>
          <cell r="CB51" t="str">
            <v>VC - EXTERIOR</v>
          </cell>
          <cell r="CC51">
            <v>0</v>
          </cell>
          <cell r="CD51">
            <v>14307</v>
          </cell>
          <cell r="CE51">
            <v>11762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L51">
            <v>0</v>
          </cell>
          <cell r="CM51" t="str">
            <v>PETROBRAS</v>
          </cell>
          <cell r="CN51">
            <v>0</v>
          </cell>
          <cell r="CO51">
            <v>0</v>
          </cell>
          <cell r="CP51">
            <v>16345</v>
          </cell>
          <cell r="CQ51">
            <v>0</v>
          </cell>
          <cell r="CR51">
            <v>5617</v>
          </cell>
          <cell r="CS51">
            <v>0</v>
          </cell>
          <cell r="CT51">
            <v>0</v>
          </cell>
          <cell r="CU51" t="str">
            <v>VC - EXTERIOR</v>
          </cell>
          <cell r="CV51">
            <v>14222</v>
          </cell>
          <cell r="CW51">
            <v>11691</v>
          </cell>
          <cell r="CX51">
            <v>0</v>
          </cell>
          <cell r="CZ51">
            <v>0</v>
          </cell>
          <cell r="DA51">
            <v>0</v>
          </cell>
          <cell r="DB51" t="str">
            <v>PETROBRAS</v>
          </cell>
          <cell r="DC51">
            <v>0</v>
          </cell>
          <cell r="DD51">
            <v>0</v>
          </cell>
          <cell r="DE51">
            <v>16434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5670</v>
          </cell>
          <cell r="DL51">
            <v>0</v>
          </cell>
          <cell r="DM51" t="str">
            <v>VC - EXTERIOR</v>
          </cell>
          <cell r="DN51">
            <v>0</v>
          </cell>
          <cell r="DO51">
            <v>14307</v>
          </cell>
          <cell r="DP51">
            <v>11762</v>
          </cell>
        </row>
        <row r="52">
          <cell r="G52" t="str">
            <v>PELA CORREÇÃO INTEGRAL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 t="str">
            <v>PELA CORREÇÃO INTEGRAL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BA52">
            <v>0</v>
          </cell>
          <cell r="BB52" t="str">
            <v>PETROQUISA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16086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O52">
            <v>0</v>
          </cell>
          <cell r="BP52">
            <v>0</v>
          </cell>
          <cell r="BQ52" t="str">
            <v>PETROQUISA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16174</v>
          </cell>
          <cell r="CA52">
            <v>0</v>
          </cell>
          <cell r="CB52" t="str">
            <v>GANHO/PERDA AT.e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L52">
            <v>0</v>
          </cell>
          <cell r="CM52" t="str">
            <v>PETROQUISA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16086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Z52">
            <v>0</v>
          </cell>
          <cell r="DA52">
            <v>0</v>
          </cell>
          <cell r="DB52" t="str">
            <v>PETROQUISA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 t="str">
            <v>GANHO/PERDA AT.e</v>
          </cell>
        </row>
        <row r="53">
          <cell r="BB53" t="str">
            <v>PETROFÉRTIL</v>
          </cell>
          <cell r="BC53">
            <v>0</v>
          </cell>
          <cell r="BD53">
            <v>0</v>
          </cell>
          <cell r="BE53">
            <v>29</v>
          </cell>
          <cell r="BF53">
            <v>0</v>
          </cell>
          <cell r="BG53">
            <v>24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O53">
            <v>0</v>
          </cell>
          <cell r="BP53">
            <v>0</v>
          </cell>
          <cell r="BQ53" t="str">
            <v>PETROFÉRTIL</v>
          </cell>
          <cell r="BR53">
            <v>0</v>
          </cell>
          <cell r="BS53">
            <v>0</v>
          </cell>
          <cell r="BT53">
            <v>46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24</v>
          </cell>
          <cell r="CA53">
            <v>0</v>
          </cell>
          <cell r="CB53" t="str">
            <v>PASS-EXT.</v>
          </cell>
          <cell r="CC53">
            <v>0</v>
          </cell>
          <cell r="CD53">
            <v>8673.7647908481631</v>
          </cell>
          <cell r="CE53">
            <v>9102.1358327608195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L53">
            <v>0</v>
          </cell>
          <cell r="CM53" t="str">
            <v>PETROFÉRTIL</v>
          </cell>
          <cell r="CN53">
            <v>0</v>
          </cell>
          <cell r="CO53">
            <v>0</v>
          </cell>
          <cell r="CP53">
            <v>29</v>
          </cell>
          <cell r="CQ53">
            <v>0</v>
          </cell>
          <cell r="CR53">
            <v>25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Z53">
            <v>0</v>
          </cell>
          <cell r="DA53">
            <v>0</v>
          </cell>
          <cell r="DB53" t="str">
            <v>PETROFÉRTIL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 t="str">
            <v>PASS-EXT.</v>
          </cell>
          <cell r="DN53">
            <v>0</v>
          </cell>
          <cell r="DO53">
            <v>8673.7647908481631</v>
          </cell>
          <cell r="DP53">
            <v>9102.1358327608195</v>
          </cell>
        </row>
        <row r="54">
          <cell r="G54" t="str">
            <v xml:space="preserve"> CONTAS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 t="str">
            <v/>
          </cell>
          <cell r="Q54" t="str">
            <v/>
          </cell>
          <cell r="R54" t="str">
            <v/>
          </cell>
          <cell r="S54">
            <v>0</v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Y54" t="str">
            <v xml:space="preserve"> CONTAS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 t="str">
            <v/>
          </cell>
          <cell r="AI54" t="str">
            <v/>
          </cell>
          <cell r="AJ54" t="str">
            <v/>
          </cell>
          <cell r="AK54">
            <v>0</v>
          </cell>
          <cell r="AL54" t="str">
            <v/>
          </cell>
          <cell r="AM54" t="str">
            <v/>
          </cell>
          <cell r="AN54" t="str">
            <v/>
          </cell>
          <cell r="AO54">
            <v>0</v>
          </cell>
          <cell r="BA54">
            <v>0</v>
          </cell>
          <cell r="BB54" t="str">
            <v>BRASPETRO</v>
          </cell>
          <cell r="BC54">
            <v>0</v>
          </cell>
          <cell r="BD54">
            <v>0</v>
          </cell>
          <cell r="BE54">
            <v>148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O54">
            <v>0</v>
          </cell>
          <cell r="BP54">
            <v>0</v>
          </cell>
          <cell r="BQ54" t="str">
            <v>BRASPETRO</v>
          </cell>
          <cell r="BR54">
            <v>0</v>
          </cell>
          <cell r="BS54">
            <v>0</v>
          </cell>
          <cell r="BT54">
            <v>148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L54">
            <v>0</v>
          </cell>
          <cell r="CM54" t="str">
            <v>BRASPETRO</v>
          </cell>
          <cell r="CN54">
            <v>0</v>
          </cell>
          <cell r="CO54">
            <v>0</v>
          </cell>
          <cell r="CP54">
            <v>73</v>
          </cell>
          <cell r="CQ54">
            <v>0</v>
          </cell>
          <cell r="CR54">
            <v>102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Z54">
            <v>0</v>
          </cell>
          <cell r="DA54">
            <v>0</v>
          </cell>
          <cell r="DB54" t="str">
            <v>BRASPETRO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</row>
        <row r="55">
          <cell r="G55">
            <v>3540</v>
          </cell>
          <cell r="H55" t="str">
            <v>TOTAL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 t="str">
            <v/>
          </cell>
          <cell r="Q55" t="str">
            <v/>
          </cell>
          <cell r="R55" t="str">
            <v/>
          </cell>
          <cell r="S55">
            <v>0</v>
          </cell>
          <cell r="T55" t="str">
            <v/>
          </cell>
          <cell r="U55" t="str">
            <v/>
          </cell>
          <cell r="V55" t="str">
            <v/>
          </cell>
          <cell r="W55" t="str">
            <v>TOTAL</v>
          </cell>
          <cell r="Y55">
            <v>3540</v>
          </cell>
          <cell r="Z55" t="str">
            <v>TOTAL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 t="str">
            <v/>
          </cell>
          <cell r="AI55" t="str">
            <v/>
          </cell>
          <cell r="AJ55" t="str">
            <v/>
          </cell>
          <cell r="AK55">
            <v>0</v>
          </cell>
          <cell r="AL55" t="str">
            <v/>
          </cell>
          <cell r="AM55" t="str">
            <v/>
          </cell>
          <cell r="AN55" t="str">
            <v/>
          </cell>
          <cell r="AO55" t="str">
            <v>TOTAL</v>
          </cell>
          <cell r="BA55">
            <v>0</v>
          </cell>
          <cell r="BB55" t="str">
            <v>BRASOIL</v>
          </cell>
          <cell r="BC55">
            <v>0</v>
          </cell>
          <cell r="BD55">
            <v>0</v>
          </cell>
          <cell r="BE55">
            <v>22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O55">
            <v>0</v>
          </cell>
          <cell r="BP55">
            <v>0</v>
          </cell>
          <cell r="BQ55" t="str">
            <v>BRASOIL</v>
          </cell>
          <cell r="BR55">
            <v>0</v>
          </cell>
          <cell r="BS55">
            <v>0</v>
          </cell>
          <cell r="BT55">
            <v>22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L55">
            <v>0</v>
          </cell>
          <cell r="CM55" t="str">
            <v>BRASOIL</v>
          </cell>
          <cell r="CN55">
            <v>0</v>
          </cell>
          <cell r="CO55">
            <v>0</v>
          </cell>
          <cell r="CP55">
            <v>2111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Z55">
            <v>0</v>
          </cell>
          <cell r="DA55">
            <v>0</v>
          </cell>
          <cell r="DB55" t="str">
            <v>BRASOIL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</row>
        <row r="56">
          <cell r="G56">
            <v>3541</v>
          </cell>
          <cell r="H56" t="str">
            <v>JAN</v>
          </cell>
          <cell r="I56" t="str">
            <v>FEV</v>
          </cell>
          <cell r="J56" t="str">
            <v>MAR</v>
          </cell>
          <cell r="K56" t="str">
            <v>ACUMULADO</v>
          </cell>
          <cell r="L56" t="str">
            <v>ABR</v>
          </cell>
          <cell r="M56" t="str">
            <v>MAI</v>
          </cell>
          <cell r="N56" t="str">
            <v>JUN</v>
          </cell>
          <cell r="O56" t="str">
            <v>ACUMULADO</v>
          </cell>
          <cell r="P56" t="str">
            <v>JUL</v>
          </cell>
          <cell r="Q56" t="str">
            <v>AGO</v>
          </cell>
          <cell r="R56" t="str">
            <v>SET</v>
          </cell>
          <cell r="S56" t="str">
            <v>ACUMULADO</v>
          </cell>
          <cell r="T56" t="str">
            <v>OUT</v>
          </cell>
          <cell r="U56" t="str">
            <v>NOV</v>
          </cell>
          <cell r="V56" t="str">
            <v>DEZ</v>
          </cell>
          <cell r="W56" t="str">
            <v>ACUMULADO</v>
          </cell>
          <cell r="Y56">
            <v>3541</v>
          </cell>
          <cell r="Z56" t="str">
            <v>JAN</v>
          </cell>
          <cell r="AA56" t="str">
            <v>FEV</v>
          </cell>
          <cell r="AB56" t="str">
            <v>MAR</v>
          </cell>
          <cell r="AC56" t="str">
            <v>ACUMULADO</v>
          </cell>
          <cell r="AD56" t="str">
            <v>ABR</v>
          </cell>
          <cell r="AE56" t="str">
            <v>MAI</v>
          </cell>
          <cell r="AF56" t="str">
            <v>JUN</v>
          </cell>
          <cell r="AG56" t="str">
            <v>ACUMULADO</v>
          </cell>
          <cell r="AH56" t="str">
            <v>JUL</v>
          </cell>
          <cell r="AI56" t="str">
            <v>AGO</v>
          </cell>
          <cell r="AJ56" t="str">
            <v>SET</v>
          </cell>
          <cell r="AK56" t="str">
            <v>ACUMULADO</v>
          </cell>
          <cell r="AL56" t="str">
            <v>OUT</v>
          </cell>
          <cell r="AM56" t="str">
            <v>NOV</v>
          </cell>
          <cell r="AN56" t="str">
            <v>DEZ</v>
          </cell>
          <cell r="AO56" t="str">
            <v>ACUMULADO</v>
          </cell>
          <cell r="BA56">
            <v>0</v>
          </cell>
          <cell r="BB56" t="str">
            <v>PAI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O56">
            <v>0</v>
          </cell>
          <cell r="BP56">
            <v>0</v>
          </cell>
          <cell r="BQ56" t="str">
            <v>PAI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L56">
            <v>0</v>
          </cell>
          <cell r="CM56" t="str">
            <v>PAI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1699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Z56">
            <v>0</v>
          </cell>
          <cell r="DA56">
            <v>0</v>
          </cell>
          <cell r="DB56" t="str">
            <v>PAI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</row>
        <row r="57">
          <cell r="BB57" t="str">
            <v>BR</v>
          </cell>
          <cell r="BC57">
            <v>0</v>
          </cell>
          <cell r="BD57">
            <v>0</v>
          </cell>
          <cell r="BE57">
            <v>5418</v>
          </cell>
          <cell r="BF57">
            <v>0</v>
          </cell>
          <cell r="BG57">
            <v>235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O57">
            <v>0</v>
          </cell>
          <cell r="BP57">
            <v>0</v>
          </cell>
          <cell r="BQ57" t="str">
            <v>BR</v>
          </cell>
          <cell r="BR57">
            <v>0</v>
          </cell>
          <cell r="BS57">
            <v>0</v>
          </cell>
          <cell r="BT57">
            <v>5454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236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L57">
            <v>0</v>
          </cell>
          <cell r="CM57" t="str">
            <v>BR</v>
          </cell>
          <cell r="CN57">
            <v>0</v>
          </cell>
          <cell r="CO57">
            <v>0</v>
          </cell>
          <cell r="CP57">
            <v>1869</v>
          </cell>
          <cell r="CQ57">
            <v>0</v>
          </cell>
          <cell r="CR57">
            <v>69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Z57">
            <v>0</v>
          </cell>
          <cell r="DA57">
            <v>0</v>
          </cell>
          <cell r="DB57" t="str">
            <v>BR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</row>
        <row r="58">
          <cell r="G58" t="str">
            <v>PETROQUISA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 t="str">
            <v>PETROQUISA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BA58">
            <v>0</v>
          </cell>
          <cell r="BB58" t="str">
            <v>VC - EXTERIOR</v>
          </cell>
          <cell r="BC58">
            <v>0</v>
          </cell>
          <cell r="BD58">
            <v>0</v>
          </cell>
          <cell r="BE58">
            <v>14222</v>
          </cell>
          <cell r="BF58">
            <v>0</v>
          </cell>
          <cell r="BG58">
            <v>11691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O58">
            <v>0</v>
          </cell>
          <cell r="BP58">
            <v>0</v>
          </cell>
          <cell r="BQ58" t="str">
            <v>VC - EXTERIOR</v>
          </cell>
          <cell r="BR58">
            <v>0</v>
          </cell>
          <cell r="BS58">
            <v>0</v>
          </cell>
          <cell r="BT58">
            <v>14307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11762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L58">
            <v>0</v>
          </cell>
          <cell r="CM58" t="str">
            <v>VC - EXTERIOR</v>
          </cell>
          <cell r="CN58">
            <v>0</v>
          </cell>
          <cell r="CO58">
            <v>0</v>
          </cell>
          <cell r="CP58">
            <v>14222</v>
          </cell>
          <cell r="CQ58">
            <v>0</v>
          </cell>
          <cell r="CR58">
            <v>11691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Z58">
            <v>0</v>
          </cell>
          <cell r="DA58">
            <v>0</v>
          </cell>
          <cell r="DB58" t="str">
            <v>VC - EXTERIOR</v>
          </cell>
          <cell r="DC58">
            <v>0</v>
          </cell>
          <cell r="DD58">
            <v>0</v>
          </cell>
          <cell r="DE58">
            <v>14307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11762</v>
          </cell>
        </row>
        <row r="59">
          <cell r="G59" t="str">
            <v xml:space="preserve">  - Despesa financeira - 3540.002/005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 t="str">
            <v xml:space="preserve">  - Receita financeira - 3540.012/014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36184</v>
          </cell>
          <cell r="BF59">
            <v>0</v>
          </cell>
          <cell r="BG59">
            <v>33653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-2531</v>
          </cell>
          <cell r="BM59">
            <v>0</v>
          </cell>
          <cell r="BO59">
            <v>0</v>
          </cell>
          <cell r="BP59">
            <v>0</v>
          </cell>
          <cell r="BQ59" t="str">
            <v>PERDA AT.MONET-PAÍS</v>
          </cell>
          <cell r="BR59">
            <v>0</v>
          </cell>
          <cell r="BS59">
            <v>4376.2352091518378</v>
          </cell>
          <cell r="BT59">
            <v>0</v>
          </cell>
          <cell r="BU59">
            <v>0</v>
          </cell>
          <cell r="BV59">
            <v>0</v>
          </cell>
          <cell r="BW59" t="str">
            <v>GANHO PASS.MONET-PAÍS</v>
          </cell>
          <cell r="BX59">
            <v>0</v>
          </cell>
          <cell r="BY59">
            <v>0</v>
          </cell>
          <cell r="BZ59">
            <v>0</v>
          </cell>
          <cell r="CA59">
            <v>10579.864167239179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34649</v>
          </cell>
          <cell r="CQ59">
            <v>0</v>
          </cell>
          <cell r="CR59">
            <v>35289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-2531</v>
          </cell>
          <cell r="CX59">
            <v>0</v>
          </cell>
          <cell r="CZ59">
            <v>0</v>
          </cell>
          <cell r="DA59">
            <v>0</v>
          </cell>
          <cell r="DB59" t="str">
            <v>PERDA AT.MONET-PAÍS</v>
          </cell>
          <cell r="DC59">
            <v>0</v>
          </cell>
          <cell r="DD59">
            <v>0</v>
          </cell>
          <cell r="DE59">
            <v>4143.2352091518378</v>
          </cell>
          <cell r="DF59" t="str">
            <v>GANHO PASS.MONET-PAÍS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10460.864167239179</v>
          </cell>
        </row>
        <row r="60">
          <cell r="G60" t="str">
            <v xml:space="preserve">  - Desp.variação cambial - 3541.012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 t="str">
            <v xml:space="preserve">  - Rec.var.cambial - 3542.012/015/022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O60">
            <v>0</v>
          </cell>
          <cell r="BP60">
            <v>0</v>
          </cell>
          <cell r="BQ60" t="str">
            <v>PERDA AT.MONET.-BRASP</v>
          </cell>
          <cell r="BR60">
            <v>0</v>
          </cell>
          <cell r="BS60">
            <v>10579.864167239179</v>
          </cell>
          <cell r="BT60">
            <v>0</v>
          </cell>
          <cell r="BU60">
            <v>0</v>
          </cell>
          <cell r="BV60">
            <v>0</v>
          </cell>
          <cell r="BW60" t="str">
            <v>GANHO PASS.AT.MONET.-BRASP</v>
          </cell>
          <cell r="BX60">
            <v>0</v>
          </cell>
          <cell r="BY60">
            <v>0</v>
          </cell>
          <cell r="BZ60">
            <v>0</v>
          </cell>
          <cell r="CA60">
            <v>4376.2352091518378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Z60">
            <v>0</v>
          </cell>
          <cell r="DA60">
            <v>0</v>
          </cell>
          <cell r="DB60" t="str">
            <v>PERDA AT.MONET.-BRASP</v>
          </cell>
          <cell r="DC60">
            <v>0</v>
          </cell>
          <cell r="DD60">
            <v>0</v>
          </cell>
          <cell r="DE60">
            <v>0</v>
          </cell>
          <cell r="DF60" t="str">
            <v>GANHO PASS.AT.MONET.-BRASP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</row>
        <row r="61">
          <cell r="G61" t="str">
            <v xml:space="preserve">  - Desp.cor.monet. - 3541.002/022</v>
          </cell>
          <cell r="H61">
            <v>5690</v>
          </cell>
          <cell r="I61">
            <v>5231</v>
          </cell>
          <cell r="J61">
            <v>5253</v>
          </cell>
          <cell r="K61">
            <v>16174</v>
          </cell>
          <cell r="L61">
            <v>0</v>
          </cell>
          <cell r="M61">
            <v>0</v>
          </cell>
          <cell r="N61">
            <v>0</v>
          </cell>
          <cell r="O61">
            <v>16174</v>
          </cell>
          <cell r="P61">
            <v>0</v>
          </cell>
          <cell r="Q61">
            <v>0</v>
          </cell>
          <cell r="R61">
            <v>0</v>
          </cell>
          <cell r="S61">
            <v>16174</v>
          </cell>
          <cell r="T61">
            <v>0</v>
          </cell>
          <cell r="U61">
            <v>0</v>
          </cell>
          <cell r="V61">
            <v>0</v>
          </cell>
          <cell r="W61">
            <v>16174</v>
          </cell>
          <cell r="Y61" t="str">
            <v xml:space="preserve">  - Rec.cor.monet. -  3542.002/004/025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O61">
            <v>0</v>
          </cell>
          <cell r="BP61">
            <v>0</v>
          </cell>
          <cell r="BQ61" t="str">
            <v>PERDA AT.MONET.-EXTERIOR</v>
          </cell>
          <cell r="BR61">
            <v>0</v>
          </cell>
          <cell r="BS61">
            <v>9102.1358327608195</v>
          </cell>
          <cell r="BT61">
            <v>0</v>
          </cell>
          <cell r="BU61">
            <v>0</v>
          </cell>
          <cell r="BV61">
            <v>0</v>
          </cell>
          <cell r="BW61" t="str">
            <v>GANHO PASS.-EXTERIOR</v>
          </cell>
          <cell r="BX61">
            <v>0</v>
          </cell>
          <cell r="BY61">
            <v>0</v>
          </cell>
          <cell r="BZ61">
            <v>0</v>
          </cell>
          <cell r="CA61">
            <v>8673.7647908481631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Z61">
            <v>0</v>
          </cell>
          <cell r="DA61">
            <v>0</v>
          </cell>
          <cell r="DB61" t="str">
            <v>PERDA AT.MONET.-BR</v>
          </cell>
          <cell r="DC61">
            <v>0</v>
          </cell>
          <cell r="DD61">
            <v>0</v>
          </cell>
          <cell r="DE61">
            <v>0</v>
          </cell>
          <cell r="DF61" t="str">
            <v>GANHO PASS.AT.MONET.-BR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</row>
        <row r="62">
          <cell r="G62" t="str">
            <v xml:space="preserve">  - Total</v>
          </cell>
          <cell r="H62">
            <v>5690</v>
          </cell>
          <cell r="I62">
            <v>5231</v>
          </cell>
          <cell r="J62">
            <v>5253</v>
          </cell>
          <cell r="K62">
            <v>16174</v>
          </cell>
          <cell r="L62">
            <v>0</v>
          </cell>
          <cell r="M62">
            <v>0</v>
          </cell>
          <cell r="N62">
            <v>0</v>
          </cell>
          <cell r="O62">
            <v>16174</v>
          </cell>
          <cell r="P62">
            <v>0</v>
          </cell>
          <cell r="Q62">
            <v>0</v>
          </cell>
          <cell r="R62">
            <v>0</v>
          </cell>
          <cell r="S62">
            <v>16174</v>
          </cell>
          <cell r="T62">
            <v>0</v>
          </cell>
          <cell r="U62">
            <v>0</v>
          </cell>
          <cell r="V62">
            <v>0</v>
          </cell>
          <cell r="W62">
            <v>16174</v>
          </cell>
          <cell r="Y62" t="str">
            <v xml:space="preserve">  - Total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BA62">
            <v>0</v>
          </cell>
          <cell r="BB62" t="str">
            <v>RESUMO DOS LANÇAMENTOS DE ELIMINAÇÃO NO CONSOLIDADO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12352.764790848167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10236.135832760821</v>
          </cell>
          <cell r="CA62">
            <v>0</v>
          </cell>
          <cell r="CB62">
            <v>0</v>
          </cell>
          <cell r="CC62">
            <v>0</v>
          </cell>
          <cell r="CD62">
            <v>22980.764790848163</v>
          </cell>
          <cell r="CE62">
            <v>20864.135832760818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L62">
            <v>0</v>
          </cell>
          <cell r="CM62" t="str">
            <v>RESUMO DOS LANÇAMENTOS DE ELIMINAÇÃO NO CONSOLIDADO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Z62">
            <v>0</v>
          </cell>
          <cell r="DA62">
            <v>0</v>
          </cell>
          <cell r="DB62" t="str">
            <v>PERDA AT.MONET.-PETROF</v>
          </cell>
          <cell r="DC62">
            <v>0</v>
          </cell>
          <cell r="DD62">
            <v>0</v>
          </cell>
          <cell r="DE62">
            <v>0</v>
          </cell>
          <cell r="DF62" t="str">
            <v>GANHO PASS.AT.MONET.-PETROF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</row>
        <row r="63">
          <cell r="G63" t="str">
            <v>PETROFERTIL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 t="str">
            <v>PETROFERTIL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Z63">
            <v>0</v>
          </cell>
          <cell r="DA63">
            <v>0</v>
          </cell>
          <cell r="DB63" t="str">
            <v>PERDA AT.MONET.-EXTERIOR</v>
          </cell>
          <cell r="DC63">
            <v>0</v>
          </cell>
          <cell r="DD63">
            <v>0</v>
          </cell>
          <cell r="DE63">
            <v>8673.7647908481631</v>
          </cell>
          <cell r="DF63" t="str">
            <v>GANHO PASS.-EXTERIOR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9102.1358327608195</v>
          </cell>
        </row>
        <row r="64">
          <cell r="G64" t="str">
            <v xml:space="preserve">  - Despesa financeira - 3540.002/005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 t="str">
            <v xml:space="preserve">  - Receita financeira - 3540.012/014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BA64">
            <v>0</v>
          </cell>
          <cell r="BB64" t="str">
            <v xml:space="preserve">         D  -  RECEITA</v>
          </cell>
          <cell r="BC64">
            <v>0</v>
          </cell>
          <cell r="BD64">
            <v>0</v>
          </cell>
          <cell r="BE64">
            <v>33653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-2116.6289580873454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L64">
            <v>0</v>
          </cell>
          <cell r="CM64" t="str">
            <v xml:space="preserve">         D  -  RECEITA</v>
          </cell>
          <cell r="CN64">
            <v>0</v>
          </cell>
          <cell r="CO64">
            <v>0</v>
          </cell>
          <cell r="CP64">
            <v>35289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43558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36995</v>
          </cell>
          <cell r="DL64">
            <v>0</v>
          </cell>
          <cell r="DM64">
            <v>0</v>
          </cell>
          <cell r="DN64">
            <v>0</v>
          </cell>
          <cell r="DO64">
            <v>22980.764790848163</v>
          </cell>
          <cell r="DP64">
            <v>20864.135832760818</v>
          </cell>
        </row>
        <row r="65">
          <cell r="G65" t="str">
            <v xml:space="preserve">  - Desp.variação cambial - 3541.012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 t="str">
            <v xml:space="preserve">  - Rec.var.cambial - 3542.012/015/022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BA65">
            <v>0</v>
          </cell>
          <cell r="BB65" t="str">
            <v xml:space="preserve">        C  -  DESPESA</v>
          </cell>
          <cell r="BC65">
            <v>0</v>
          </cell>
          <cell r="BD65">
            <v>0</v>
          </cell>
          <cell r="BE65">
            <v>36184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O65">
            <v>0</v>
          </cell>
          <cell r="BP65" t="str">
            <v>RESUMO DOS LANÇAMENTOS DE ELIMINAÇÃO NO CONSOLIDADO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L65">
            <v>0</v>
          </cell>
          <cell r="CM65" t="str">
            <v xml:space="preserve">        C  -  DESPESA</v>
          </cell>
          <cell r="CN65">
            <v>0</v>
          </cell>
          <cell r="CO65">
            <v>0</v>
          </cell>
          <cell r="CP65">
            <v>34649</v>
          </cell>
        </row>
        <row r="66">
          <cell r="G66" t="str">
            <v xml:space="preserve">  - Desp.cor.monet. - 3541.002/022</v>
          </cell>
          <cell r="H66">
            <v>0</v>
          </cell>
          <cell r="I66">
            <v>7</v>
          </cell>
          <cell r="J66">
            <v>17</v>
          </cell>
          <cell r="K66">
            <v>24</v>
          </cell>
          <cell r="L66">
            <v>0</v>
          </cell>
          <cell r="M66">
            <v>0</v>
          </cell>
          <cell r="N66">
            <v>0</v>
          </cell>
          <cell r="O66">
            <v>24</v>
          </cell>
          <cell r="P66">
            <v>0</v>
          </cell>
          <cell r="Q66">
            <v>0</v>
          </cell>
          <cell r="R66">
            <v>0</v>
          </cell>
          <cell r="S66">
            <v>24</v>
          </cell>
          <cell r="T66">
            <v>0</v>
          </cell>
          <cell r="U66">
            <v>0</v>
          </cell>
          <cell r="V66">
            <v>0</v>
          </cell>
          <cell r="W66">
            <v>24</v>
          </cell>
          <cell r="Y66" t="str">
            <v xml:space="preserve">  - Rec.cor.monet. -  3542.002/004/025</v>
          </cell>
          <cell r="Z66">
            <v>2364</v>
          </cell>
          <cell r="AA66">
            <v>-2330</v>
          </cell>
          <cell r="AB66">
            <v>12</v>
          </cell>
          <cell r="AC66">
            <v>46</v>
          </cell>
          <cell r="AD66">
            <v>0</v>
          </cell>
          <cell r="AE66">
            <v>0</v>
          </cell>
          <cell r="AF66">
            <v>0</v>
          </cell>
          <cell r="AG66">
            <v>46</v>
          </cell>
          <cell r="AH66">
            <v>0</v>
          </cell>
          <cell r="AI66">
            <v>0</v>
          </cell>
          <cell r="AJ66">
            <v>0</v>
          </cell>
          <cell r="AK66">
            <v>46</v>
          </cell>
          <cell r="AL66">
            <v>0</v>
          </cell>
          <cell r="AM66">
            <v>0</v>
          </cell>
          <cell r="AN66">
            <v>0</v>
          </cell>
          <cell r="AO66">
            <v>46</v>
          </cell>
          <cell r="BA66">
            <v>0</v>
          </cell>
          <cell r="BB66" t="str">
            <v xml:space="preserve">     D/C - GANHO/PERDA</v>
          </cell>
          <cell r="BC66">
            <v>0</v>
          </cell>
          <cell r="BD66">
            <v>0</v>
          </cell>
          <cell r="BE66">
            <v>-2531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L66">
            <v>0</v>
          </cell>
          <cell r="CM66" t="str">
            <v xml:space="preserve">     D/C - GANHO/PERDA</v>
          </cell>
          <cell r="CN66">
            <v>0</v>
          </cell>
          <cell r="CO66">
            <v>0</v>
          </cell>
          <cell r="CP66">
            <v>-2531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-2116.6289580873454</v>
          </cell>
        </row>
        <row r="67">
          <cell r="G67" t="str">
            <v xml:space="preserve">  - Total</v>
          </cell>
          <cell r="H67">
            <v>0</v>
          </cell>
          <cell r="I67">
            <v>7</v>
          </cell>
          <cell r="J67">
            <v>17</v>
          </cell>
          <cell r="K67">
            <v>24</v>
          </cell>
          <cell r="L67">
            <v>0</v>
          </cell>
          <cell r="M67">
            <v>0</v>
          </cell>
          <cell r="N67">
            <v>0</v>
          </cell>
          <cell r="O67">
            <v>24</v>
          </cell>
          <cell r="P67">
            <v>0</v>
          </cell>
          <cell r="Q67">
            <v>0</v>
          </cell>
          <cell r="R67">
            <v>0</v>
          </cell>
          <cell r="S67">
            <v>24</v>
          </cell>
          <cell r="T67">
            <v>0</v>
          </cell>
          <cell r="U67">
            <v>0</v>
          </cell>
          <cell r="V67">
            <v>0</v>
          </cell>
          <cell r="W67">
            <v>24</v>
          </cell>
          <cell r="Y67" t="str">
            <v xml:space="preserve">  - Total</v>
          </cell>
          <cell r="Z67">
            <v>2364</v>
          </cell>
          <cell r="AA67">
            <v>-2330</v>
          </cell>
          <cell r="AB67">
            <v>12</v>
          </cell>
          <cell r="AC67">
            <v>46</v>
          </cell>
          <cell r="AD67">
            <v>0</v>
          </cell>
          <cell r="AE67">
            <v>0</v>
          </cell>
          <cell r="AF67">
            <v>0</v>
          </cell>
          <cell r="AG67">
            <v>46</v>
          </cell>
          <cell r="AH67">
            <v>0</v>
          </cell>
          <cell r="AI67">
            <v>0</v>
          </cell>
          <cell r="AJ67">
            <v>0</v>
          </cell>
          <cell r="AK67">
            <v>46</v>
          </cell>
          <cell r="AL67">
            <v>0</v>
          </cell>
          <cell r="AM67">
            <v>0</v>
          </cell>
          <cell r="AN67">
            <v>0</v>
          </cell>
          <cell r="AO67">
            <v>46</v>
          </cell>
          <cell r="BA67">
            <v>0</v>
          </cell>
          <cell r="BB67" t="str">
            <v xml:space="preserve">                   DIFERENÇA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O67">
            <v>0</v>
          </cell>
          <cell r="BP67" t="str">
            <v xml:space="preserve">         D  -  RECEITA</v>
          </cell>
          <cell r="BQ67">
            <v>0</v>
          </cell>
          <cell r="BR67">
            <v>10236.135832760821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L67">
            <v>0</v>
          </cell>
          <cell r="CM67" t="str">
            <v xml:space="preserve">                   DIFERENÇA</v>
          </cell>
          <cell r="CN67">
            <v>0</v>
          </cell>
          <cell r="CO67">
            <v>0</v>
          </cell>
          <cell r="CP67">
            <v>3171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Z67">
            <v>0</v>
          </cell>
          <cell r="DA67" t="str">
            <v>RESUMO DOS LANÇAMENTOS DE ELIMINAÇÃO NO CONSOLIDADO</v>
          </cell>
        </row>
        <row r="68">
          <cell r="G68" t="str">
            <v>BRASPETRO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 t="str">
            <v>BRASPETRO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BO68">
            <v>0</v>
          </cell>
          <cell r="BP68" t="str">
            <v xml:space="preserve">        C  -  DESPESA</v>
          </cell>
          <cell r="BQ68">
            <v>0</v>
          </cell>
          <cell r="BR68">
            <v>12352.764790848167</v>
          </cell>
        </row>
        <row r="69">
          <cell r="G69" t="str">
            <v xml:space="preserve">  - Despesa financeira - 3540.002/005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 t="str">
            <v xml:space="preserve">  - Receita financeira - 3540.012/014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BO69">
            <v>0</v>
          </cell>
          <cell r="BP69" t="str">
            <v xml:space="preserve">     D/C - GANHO/PERDA</v>
          </cell>
          <cell r="BQ69">
            <v>0</v>
          </cell>
          <cell r="BR69">
            <v>-2116.6289580873454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Z69">
            <v>0</v>
          </cell>
          <cell r="DA69" t="str">
            <v xml:space="preserve">         D  -  RECEITA</v>
          </cell>
          <cell r="DB69">
            <v>0</v>
          </cell>
          <cell r="DC69">
            <v>36995</v>
          </cell>
        </row>
        <row r="70">
          <cell r="G70" t="str">
            <v xml:space="preserve">  - Desp.variação cambial - 3541.012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 t="str">
            <v xml:space="preserve">  - Rec.var.cambial - 3542.012/015/022</v>
          </cell>
          <cell r="Z70">
            <v>0</v>
          </cell>
          <cell r="AA70">
            <v>1</v>
          </cell>
          <cell r="AB70">
            <v>147</v>
          </cell>
          <cell r="AC70">
            <v>148</v>
          </cell>
          <cell r="AD70">
            <v>0</v>
          </cell>
          <cell r="AE70">
            <v>0</v>
          </cell>
          <cell r="AF70">
            <v>0</v>
          </cell>
          <cell r="AG70">
            <v>148</v>
          </cell>
          <cell r="AH70">
            <v>0</v>
          </cell>
          <cell r="AI70">
            <v>0</v>
          </cell>
          <cell r="AJ70">
            <v>0</v>
          </cell>
          <cell r="AK70">
            <v>148</v>
          </cell>
          <cell r="AL70">
            <v>0</v>
          </cell>
          <cell r="AM70">
            <v>0</v>
          </cell>
          <cell r="AN70">
            <v>0</v>
          </cell>
          <cell r="AO70">
            <v>148</v>
          </cell>
          <cell r="BO70">
            <v>0</v>
          </cell>
          <cell r="BP70" t="str">
            <v xml:space="preserve">                      DIFERENÇA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Z70">
            <v>0</v>
          </cell>
          <cell r="DA70" t="str">
            <v xml:space="preserve">        C  -  DESPESA</v>
          </cell>
          <cell r="DB70">
            <v>0</v>
          </cell>
          <cell r="DC70">
            <v>43558</v>
          </cell>
        </row>
        <row r="71">
          <cell r="G71" t="str">
            <v xml:space="preserve">  - Desp.cor.monet. - 3541.002/022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 t="str">
            <v xml:space="preserve">  - Rec.cor.monet. -  3542.002/004/025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CZ71">
            <v>0</v>
          </cell>
          <cell r="DA71" t="str">
            <v xml:space="preserve">     D/C - GANHO/PERDA</v>
          </cell>
          <cell r="DB71">
            <v>0</v>
          </cell>
          <cell r="DC71">
            <v>-2116.6289580873454</v>
          </cell>
        </row>
        <row r="72">
          <cell r="G72" t="str">
            <v xml:space="preserve">  - Total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 t="str">
            <v xml:space="preserve">  - Total</v>
          </cell>
          <cell r="Z72">
            <v>0</v>
          </cell>
          <cell r="AA72">
            <v>1</v>
          </cell>
          <cell r="AB72">
            <v>147</v>
          </cell>
          <cell r="AC72">
            <v>148</v>
          </cell>
          <cell r="AD72">
            <v>0</v>
          </cell>
          <cell r="AE72">
            <v>0</v>
          </cell>
          <cell r="AF72">
            <v>0</v>
          </cell>
          <cell r="AG72">
            <v>148</v>
          </cell>
          <cell r="AH72">
            <v>0</v>
          </cell>
          <cell r="AI72">
            <v>0</v>
          </cell>
          <cell r="AJ72">
            <v>0</v>
          </cell>
          <cell r="AK72">
            <v>148</v>
          </cell>
          <cell r="AL72">
            <v>0</v>
          </cell>
          <cell r="AM72">
            <v>0</v>
          </cell>
          <cell r="AN72">
            <v>0</v>
          </cell>
          <cell r="AO72">
            <v>148</v>
          </cell>
          <cell r="CZ72">
            <v>0</v>
          </cell>
          <cell r="DA72" t="str">
            <v xml:space="preserve">                      DIFERENÇA</v>
          </cell>
          <cell r="DB72">
            <v>0</v>
          </cell>
          <cell r="DC72">
            <v>-4446.3710419126546</v>
          </cell>
        </row>
        <row r="73">
          <cell r="G73" t="str">
            <v xml:space="preserve">  BRASOIL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 t="str">
            <v xml:space="preserve">  BRASOIL</v>
          </cell>
        </row>
        <row r="74">
          <cell r="G74" t="str">
            <v xml:space="preserve">  - Despesa financeira - 3540.002/005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 t="str">
            <v xml:space="preserve">  - Receita financeira - 3540.012/014</v>
          </cell>
          <cell r="Z74">
            <v>22</v>
          </cell>
          <cell r="AA74">
            <v>0</v>
          </cell>
          <cell r="AB74">
            <v>0</v>
          </cell>
          <cell r="AC74">
            <v>22</v>
          </cell>
          <cell r="AD74">
            <v>0</v>
          </cell>
          <cell r="AE74">
            <v>0</v>
          </cell>
          <cell r="AF74">
            <v>0</v>
          </cell>
          <cell r="AG74">
            <v>22</v>
          </cell>
          <cell r="AH74">
            <v>0</v>
          </cell>
          <cell r="AI74">
            <v>0</v>
          </cell>
          <cell r="AJ74">
            <v>0</v>
          </cell>
          <cell r="AK74">
            <v>22</v>
          </cell>
          <cell r="AL74">
            <v>0</v>
          </cell>
          <cell r="AM74">
            <v>0</v>
          </cell>
          <cell r="AN74">
            <v>0</v>
          </cell>
          <cell r="AO74">
            <v>22</v>
          </cell>
        </row>
        <row r="75">
          <cell r="G75" t="str">
            <v xml:space="preserve">  - Desp.variação cambial - 3541.012</v>
          </cell>
          <cell r="H75">
            <v>4876</v>
          </cell>
          <cell r="I75">
            <v>4730</v>
          </cell>
          <cell r="J75">
            <v>3521</v>
          </cell>
          <cell r="K75">
            <v>13127</v>
          </cell>
          <cell r="L75">
            <v>0</v>
          </cell>
          <cell r="M75">
            <v>0</v>
          </cell>
          <cell r="N75">
            <v>0</v>
          </cell>
          <cell r="O75">
            <v>13127</v>
          </cell>
          <cell r="P75">
            <v>0</v>
          </cell>
          <cell r="Q75">
            <v>0</v>
          </cell>
          <cell r="R75">
            <v>0</v>
          </cell>
          <cell r="S75">
            <v>13127</v>
          </cell>
          <cell r="T75">
            <v>0</v>
          </cell>
          <cell r="U75">
            <v>0</v>
          </cell>
          <cell r="V75">
            <v>0</v>
          </cell>
          <cell r="W75">
            <v>13127</v>
          </cell>
          <cell r="Y75" t="str">
            <v xml:space="preserve">  - Rec.var.cambial - 3542.012/015/022</v>
          </cell>
          <cell r="Z75">
            <v>4590</v>
          </cell>
          <cell r="AA75">
            <v>4070</v>
          </cell>
          <cell r="AB75">
            <v>2974</v>
          </cell>
          <cell r="AC75">
            <v>11634</v>
          </cell>
          <cell r="AD75">
            <v>0</v>
          </cell>
          <cell r="AE75">
            <v>0</v>
          </cell>
          <cell r="AF75">
            <v>0</v>
          </cell>
          <cell r="AG75">
            <v>11634</v>
          </cell>
          <cell r="AH75">
            <v>0</v>
          </cell>
          <cell r="AI75">
            <v>0</v>
          </cell>
          <cell r="AJ75">
            <v>0</v>
          </cell>
          <cell r="AK75">
            <v>11634</v>
          </cell>
          <cell r="AL75">
            <v>0</v>
          </cell>
          <cell r="AM75">
            <v>0</v>
          </cell>
          <cell r="AN75">
            <v>0</v>
          </cell>
          <cell r="AO75">
            <v>11634</v>
          </cell>
        </row>
        <row r="76">
          <cell r="G76" t="str">
            <v xml:space="preserve">  - Desp.cor.monet. - 3541.002/022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 t="str">
            <v xml:space="preserve">  - Rec.cor.monet. -  3542.002/004/025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</row>
        <row r="77">
          <cell r="G77" t="str">
            <v xml:space="preserve">  - Total</v>
          </cell>
          <cell r="H77">
            <v>4876</v>
          </cell>
          <cell r="I77">
            <v>4730</v>
          </cell>
          <cell r="J77">
            <v>3521</v>
          </cell>
          <cell r="K77">
            <v>13127</v>
          </cell>
          <cell r="L77">
            <v>0</v>
          </cell>
          <cell r="M77">
            <v>0</v>
          </cell>
          <cell r="N77">
            <v>0</v>
          </cell>
          <cell r="O77">
            <v>13127</v>
          </cell>
          <cell r="P77">
            <v>0</v>
          </cell>
          <cell r="Q77">
            <v>0</v>
          </cell>
          <cell r="R77">
            <v>0</v>
          </cell>
          <cell r="S77">
            <v>13127</v>
          </cell>
          <cell r="T77">
            <v>0</v>
          </cell>
          <cell r="U77">
            <v>0</v>
          </cell>
          <cell r="V77">
            <v>0</v>
          </cell>
          <cell r="W77">
            <v>13127</v>
          </cell>
          <cell r="Y77" t="str">
            <v xml:space="preserve">  - Total</v>
          </cell>
          <cell r="Z77">
            <v>4612</v>
          </cell>
          <cell r="AA77">
            <v>4070</v>
          </cell>
          <cell r="AB77">
            <v>2974</v>
          </cell>
          <cell r="AC77">
            <v>11656</v>
          </cell>
          <cell r="AD77">
            <v>0</v>
          </cell>
          <cell r="AE77">
            <v>0</v>
          </cell>
          <cell r="AF77">
            <v>0</v>
          </cell>
          <cell r="AG77">
            <v>11656</v>
          </cell>
          <cell r="AH77">
            <v>0</v>
          </cell>
          <cell r="AI77">
            <v>0</v>
          </cell>
          <cell r="AJ77">
            <v>0</v>
          </cell>
          <cell r="AK77">
            <v>11656</v>
          </cell>
          <cell r="AL77">
            <v>0</v>
          </cell>
          <cell r="AM77">
            <v>0</v>
          </cell>
          <cell r="AN77">
            <v>0</v>
          </cell>
          <cell r="AO77">
            <v>11656</v>
          </cell>
        </row>
        <row r="78">
          <cell r="G78" t="str">
            <v xml:space="preserve">  PETROBRÁS AMÉRICA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 t="str">
            <v xml:space="preserve">  PETROBRÁS AMÉRICA</v>
          </cell>
        </row>
        <row r="79">
          <cell r="G79" t="str">
            <v xml:space="preserve">  - Despesa financeira - 3540.002/005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 t="str">
            <v xml:space="preserve">  - Receita financeira - 3540.012/014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</row>
        <row r="80">
          <cell r="G80" t="str">
            <v xml:space="preserve">  - Desp.variação cambial - 3541.012</v>
          </cell>
          <cell r="H80">
            <v>553</v>
          </cell>
          <cell r="I80">
            <v>657</v>
          </cell>
          <cell r="J80">
            <v>-30</v>
          </cell>
          <cell r="K80">
            <v>1180</v>
          </cell>
          <cell r="L80">
            <v>0</v>
          </cell>
          <cell r="M80">
            <v>0</v>
          </cell>
          <cell r="N80">
            <v>0</v>
          </cell>
          <cell r="O80">
            <v>1180</v>
          </cell>
          <cell r="P80">
            <v>0</v>
          </cell>
          <cell r="Q80">
            <v>0</v>
          </cell>
          <cell r="R80">
            <v>0</v>
          </cell>
          <cell r="S80">
            <v>1180</v>
          </cell>
          <cell r="T80">
            <v>0</v>
          </cell>
          <cell r="U80">
            <v>0</v>
          </cell>
          <cell r="V80">
            <v>0</v>
          </cell>
          <cell r="W80">
            <v>1180</v>
          </cell>
          <cell r="Y80" t="str">
            <v xml:space="preserve">  - Rec.var.cambial - 3542.012/015/022</v>
          </cell>
          <cell r="Z80">
            <v>85</v>
          </cell>
          <cell r="AA80">
            <v>60</v>
          </cell>
          <cell r="AB80">
            <v>-17</v>
          </cell>
          <cell r="AC80">
            <v>128</v>
          </cell>
          <cell r="AD80">
            <v>0</v>
          </cell>
          <cell r="AE80">
            <v>0</v>
          </cell>
          <cell r="AF80">
            <v>0</v>
          </cell>
          <cell r="AG80">
            <v>128</v>
          </cell>
          <cell r="AH80">
            <v>0</v>
          </cell>
          <cell r="AI80">
            <v>0</v>
          </cell>
          <cell r="AJ80">
            <v>0</v>
          </cell>
          <cell r="AK80">
            <v>128</v>
          </cell>
          <cell r="AL80">
            <v>0</v>
          </cell>
          <cell r="AM80">
            <v>0</v>
          </cell>
          <cell r="AN80">
            <v>0</v>
          </cell>
          <cell r="AO80">
            <v>128</v>
          </cell>
        </row>
        <row r="81">
          <cell r="G81" t="str">
            <v xml:space="preserve">  - Desp.cor.monet. - 3541.002/022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 t="str">
            <v xml:space="preserve">  - Rec.cor.monet. -  3542.002/004/025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</row>
        <row r="82">
          <cell r="G82" t="str">
            <v xml:space="preserve">  - Total</v>
          </cell>
          <cell r="H82">
            <v>553</v>
          </cell>
          <cell r="I82">
            <v>657</v>
          </cell>
          <cell r="J82">
            <v>-30</v>
          </cell>
          <cell r="K82">
            <v>1180</v>
          </cell>
          <cell r="L82">
            <v>0</v>
          </cell>
          <cell r="M82">
            <v>0</v>
          </cell>
          <cell r="N82">
            <v>0</v>
          </cell>
          <cell r="O82">
            <v>1180</v>
          </cell>
          <cell r="P82">
            <v>0</v>
          </cell>
          <cell r="Q82">
            <v>0</v>
          </cell>
          <cell r="R82">
            <v>0</v>
          </cell>
          <cell r="S82">
            <v>1180</v>
          </cell>
          <cell r="T82">
            <v>0</v>
          </cell>
          <cell r="U82">
            <v>0</v>
          </cell>
          <cell r="V82">
            <v>0</v>
          </cell>
          <cell r="W82">
            <v>1180</v>
          </cell>
          <cell r="Y82" t="str">
            <v xml:space="preserve">  - Total</v>
          </cell>
          <cell r="Z82">
            <v>85</v>
          </cell>
          <cell r="AA82">
            <v>60</v>
          </cell>
          <cell r="AB82">
            <v>-17</v>
          </cell>
          <cell r="AC82">
            <v>128</v>
          </cell>
          <cell r="AD82">
            <v>0</v>
          </cell>
          <cell r="AE82">
            <v>0</v>
          </cell>
          <cell r="AF82">
            <v>0</v>
          </cell>
          <cell r="AG82">
            <v>128</v>
          </cell>
          <cell r="AH82">
            <v>0</v>
          </cell>
          <cell r="AI82">
            <v>0</v>
          </cell>
          <cell r="AJ82">
            <v>0</v>
          </cell>
          <cell r="AK82">
            <v>128</v>
          </cell>
          <cell r="AL82">
            <v>0</v>
          </cell>
          <cell r="AM82">
            <v>0</v>
          </cell>
          <cell r="AN82">
            <v>0</v>
          </cell>
          <cell r="AO82">
            <v>128</v>
          </cell>
        </row>
        <row r="83">
          <cell r="Y83" t="str">
            <v>DISTRIBUIDORA</v>
          </cell>
        </row>
        <row r="84">
          <cell r="Y84" t="str">
            <v xml:space="preserve">  - Receita financeira - 3540.012/014</v>
          </cell>
          <cell r="Z84">
            <v>1529</v>
          </cell>
          <cell r="AA84">
            <v>970</v>
          </cell>
          <cell r="AB84">
            <v>1024</v>
          </cell>
          <cell r="AC84">
            <v>3523</v>
          </cell>
          <cell r="AD84">
            <v>0</v>
          </cell>
          <cell r="AE84">
            <v>0</v>
          </cell>
          <cell r="AF84">
            <v>0</v>
          </cell>
          <cell r="AG84">
            <v>3523</v>
          </cell>
          <cell r="AH84">
            <v>0</v>
          </cell>
          <cell r="AI84">
            <v>0</v>
          </cell>
          <cell r="AJ84">
            <v>0</v>
          </cell>
          <cell r="AK84">
            <v>3523</v>
          </cell>
          <cell r="AL84">
            <v>0</v>
          </cell>
          <cell r="AM84">
            <v>0</v>
          </cell>
          <cell r="AN84">
            <v>0</v>
          </cell>
          <cell r="AO84">
            <v>3523</v>
          </cell>
        </row>
        <row r="85">
          <cell r="Y85" t="str">
            <v xml:space="preserve">  - Rec.var.cambial - 3542.012/015/022</v>
          </cell>
          <cell r="Z85">
            <v>997</v>
          </cell>
          <cell r="AA85">
            <v>528</v>
          </cell>
          <cell r="AB85">
            <v>403</v>
          </cell>
          <cell r="AC85">
            <v>1928</v>
          </cell>
          <cell r="AD85">
            <v>0</v>
          </cell>
          <cell r="AE85">
            <v>0</v>
          </cell>
          <cell r="AF85">
            <v>0</v>
          </cell>
          <cell r="AG85">
            <v>1928</v>
          </cell>
          <cell r="AH85">
            <v>0</v>
          </cell>
          <cell r="AI85">
            <v>0</v>
          </cell>
          <cell r="AJ85">
            <v>0</v>
          </cell>
          <cell r="AK85">
            <v>1928</v>
          </cell>
          <cell r="AL85">
            <v>0</v>
          </cell>
          <cell r="AM85">
            <v>0</v>
          </cell>
          <cell r="AN85">
            <v>0</v>
          </cell>
          <cell r="AO85">
            <v>1928</v>
          </cell>
        </row>
        <row r="86">
          <cell r="Y86" t="str">
            <v xml:space="preserve">  - Rec.cor.monet. -  3542.002/004/025</v>
          </cell>
          <cell r="Z86">
            <v>1</v>
          </cell>
          <cell r="AA86">
            <v>1</v>
          </cell>
          <cell r="AB86">
            <v>1</v>
          </cell>
          <cell r="AC86">
            <v>3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0</v>
          </cell>
          <cell r="AI86">
            <v>0</v>
          </cell>
          <cell r="AJ86">
            <v>0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3</v>
          </cell>
        </row>
        <row r="87">
          <cell r="Y87" t="str">
            <v xml:space="preserve">  - Total</v>
          </cell>
          <cell r="Z87">
            <v>2527</v>
          </cell>
          <cell r="AA87">
            <v>1499</v>
          </cell>
          <cell r="AB87">
            <v>1428</v>
          </cell>
          <cell r="AC87">
            <v>5454</v>
          </cell>
          <cell r="AD87">
            <v>0</v>
          </cell>
          <cell r="AE87">
            <v>0</v>
          </cell>
          <cell r="AF87">
            <v>0</v>
          </cell>
          <cell r="AG87">
            <v>5454</v>
          </cell>
          <cell r="AH87">
            <v>0</v>
          </cell>
          <cell r="AI87">
            <v>0</v>
          </cell>
          <cell r="AJ87">
            <v>0</v>
          </cell>
          <cell r="AK87">
            <v>5454</v>
          </cell>
          <cell r="AL87">
            <v>0</v>
          </cell>
          <cell r="AM87">
            <v>0</v>
          </cell>
          <cell r="AN87">
            <v>0</v>
          </cell>
          <cell r="AO87">
            <v>5454</v>
          </cell>
        </row>
        <row r="89">
          <cell r="Y89" t="str">
            <v xml:space="preserve">    TOTAL</v>
          </cell>
          <cell r="Z89">
            <v>9588</v>
          </cell>
          <cell r="AA89">
            <v>3300</v>
          </cell>
          <cell r="AB89">
            <v>4544</v>
          </cell>
          <cell r="AC89">
            <v>17432</v>
          </cell>
          <cell r="AD89">
            <v>0</v>
          </cell>
          <cell r="AE89">
            <v>0</v>
          </cell>
          <cell r="AF89">
            <v>0</v>
          </cell>
          <cell r="AG89">
            <v>17432</v>
          </cell>
          <cell r="AH89">
            <v>0</v>
          </cell>
          <cell r="AI89">
            <v>0</v>
          </cell>
          <cell r="AJ89">
            <v>0</v>
          </cell>
          <cell r="AK89">
            <v>17432</v>
          </cell>
          <cell r="AL89">
            <v>0</v>
          </cell>
          <cell r="AM89">
            <v>0</v>
          </cell>
          <cell r="AN89">
            <v>0</v>
          </cell>
          <cell r="AO89">
            <v>17432</v>
          </cell>
        </row>
        <row r="91">
          <cell r="AA91" t="str">
            <v/>
          </cell>
          <cell r="AL91" t="str">
            <v/>
          </cell>
        </row>
        <row r="92">
          <cell r="Y92" t="str">
            <v>CHECK</v>
          </cell>
          <cell r="Z92">
            <v>9588</v>
          </cell>
          <cell r="AA92">
            <v>3301</v>
          </cell>
          <cell r="AB92">
            <v>4544</v>
          </cell>
          <cell r="AC92">
            <v>17433</v>
          </cell>
          <cell r="AD92">
            <v>0</v>
          </cell>
          <cell r="AE92">
            <v>0</v>
          </cell>
          <cell r="AF92">
            <v>0</v>
          </cell>
          <cell r="AG92">
            <v>17433</v>
          </cell>
          <cell r="AH92">
            <v>0</v>
          </cell>
          <cell r="AI92">
            <v>0</v>
          </cell>
          <cell r="AJ92">
            <v>0</v>
          </cell>
          <cell r="AK92">
            <v>17433</v>
          </cell>
          <cell r="AL92">
            <v>0</v>
          </cell>
          <cell r="AM92">
            <v>0</v>
          </cell>
          <cell r="AN92">
            <v>0</v>
          </cell>
          <cell r="AO92">
            <v>17433</v>
          </cell>
        </row>
        <row r="93">
          <cell r="AA93" t="str">
            <v/>
          </cell>
        </row>
        <row r="94">
          <cell r="Y94" t="str">
            <v>Diferença</v>
          </cell>
          <cell r="Z94">
            <v>0</v>
          </cell>
          <cell r="AA94">
            <v>-1</v>
          </cell>
          <cell r="AB94">
            <v>0</v>
          </cell>
          <cell r="AC94">
            <v>-1</v>
          </cell>
          <cell r="AD94">
            <v>0</v>
          </cell>
          <cell r="AE94">
            <v>0</v>
          </cell>
          <cell r="AF94">
            <v>0</v>
          </cell>
          <cell r="AG94">
            <v>-1</v>
          </cell>
          <cell r="AH94">
            <v>0</v>
          </cell>
          <cell r="AI94">
            <v>0</v>
          </cell>
          <cell r="AJ94">
            <v>0</v>
          </cell>
          <cell r="AK94">
            <v>-1</v>
          </cell>
          <cell r="AL94">
            <v>0</v>
          </cell>
          <cell r="AM94">
            <v>0</v>
          </cell>
          <cell r="AN94">
            <v>0</v>
          </cell>
          <cell r="AO94">
            <v>-1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 Plataforma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ALANÇO"/>
      <sheetName val="RESULTADO "/>
      <sheetName val="ELIMINAÇÕES"/>
      <sheetName val="LANÇAMENTOS"/>
      <sheetName val="DFLSUBS"/>
      <sheetName val="CG00FIN"/>
      <sheetName val="CG00VEND"/>
      <sheetName val="LUCRO_ESTQ"/>
      <sheetName val="ELIM_RESULT"/>
      <sheetName val="ELIM_PL"/>
      <sheetName val="INV_SUB"/>
      <sheetName val="ELIM_DIVID"/>
      <sheetName val="INVESTIMENTOS"/>
      <sheetName val="AJUSTEICMS"/>
      <sheetName val="DFLGASPETRO"/>
      <sheetName val="ENCARGALCOOL"/>
      <sheetName val="JUROS CAPITALiZADOS"/>
      <sheetName val="ANÁLISES "/>
      <sheetName val="CONTROLE ANEXOS"/>
      <sheetName val="DEPRECIAÇÃO"/>
      <sheetName val="FINANCIAMENTO"/>
      <sheetName val="AFRETAMENTO-PLATNAVIO"/>
      <sheetName val="variação cambial"/>
      <sheetName val="COMP_CC (por grupo)"/>
      <sheetName val="LCTOS"/>
    </sheetNames>
    <sheetDataSet>
      <sheetData sheetId="0" refreshError="1"/>
      <sheetData sheetId="1" refreshError="1"/>
      <sheetData sheetId="2" refreshError="1">
        <row r="1">
          <cell r="A1" t="str">
            <v>DEMONSTRAÇÃO DO RESULTADO CONSOLIDADO - LEGISLAÇÃO SOCIETÁRIA</v>
          </cell>
          <cell r="O1">
            <v>2</v>
          </cell>
        </row>
        <row r="2">
          <cell r="F2">
            <v>36707</v>
          </cell>
          <cell r="K2">
            <v>-62099.633638000116</v>
          </cell>
        </row>
        <row r="3">
          <cell r="J3" t="str">
            <v>ELIMINAÇÃO</v>
          </cell>
          <cell r="L3" t="str">
            <v>RECLASSIFICAÇÃO</v>
          </cell>
          <cell r="N3" t="str">
            <v>CONSOLIDADO</v>
          </cell>
          <cell r="Q3">
            <v>36341</v>
          </cell>
        </row>
        <row r="4">
          <cell r="B4" t="str">
            <v>PETROBRAS</v>
          </cell>
          <cell r="C4" t="str">
            <v>PETROQUISA</v>
          </cell>
          <cell r="D4" t="str">
            <v>BR</v>
          </cell>
          <cell r="E4" t="str">
            <v>BRASPETRO</v>
          </cell>
          <cell r="F4" t="str">
            <v>GASPETRO</v>
          </cell>
          <cell r="G4" t="str">
            <v>TRANSPETRO</v>
          </cell>
          <cell r="H4" t="str">
            <v>PIFCO</v>
          </cell>
          <cell r="I4" t="str">
            <v>TOTAL</v>
          </cell>
          <cell r="J4" t="str">
            <v>DÉBITO</v>
          </cell>
          <cell r="K4" t="str">
            <v>CRÉDITO</v>
          </cell>
          <cell r="L4" t="str">
            <v>DÉBITO</v>
          </cell>
          <cell r="M4" t="str">
            <v>CRÉDITO</v>
          </cell>
          <cell r="N4" t="str">
            <v>R$000</v>
          </cell>
          <cell r="O4" t="str">
            <v>US$000</v>
          </cell>
          <cell r="Q4" t="str">
            <v>R$000</v>
          </cell>
        </row>
        <row r="5">
          <cell r="D5" t="str">
            <v xml:space="preserve"> </v>
          </cell>
        </row>
        <row r="6">
          <cell r="A6" t="str">
            <v>RECEITA OPERACIONAL BRUTA</v>
          </cell>
        </row>
        <row r="7">
          <cell r="A7" t="str">
            <v xml:space="preserve">  VENDAS</v>
          </cell>
        </row>
        <row r="8">
          <cell r="A8" t="str">
            <v xml:space="preserve">      PRODUTOS E MERCADORIAS</v>
          </cell>
          <cell r="B8">
            <v>23805490</v>
          </cell>
          <cell r="D8">
            <v>6656605</v>
          </cell>
          <cell r="E8">
            <v>5858621</v>
          </cell>
          <cell r="H8">
            <v>3573644</v>
          </cell>
          <cell r="I8">
            <v>39894360</v>
          </cell>
          <cell r="J8">
            <v>-12585673</v>
          </cell>
          <cell r="N8">
            <v>27308687</v>
          </cell>
          <cell r="O8">
            <v>15277587</v>
          </cell>
          <cell r="Q8">
            <v>16523725</v>
          </cell>
        </row>
        <row r="9">
          <cell r="A9" t="str">
            <v xml:space="preserve">      SERVIÇOS</v>
          </cell>
          <cell r="B9">
            <v>43019</v>
          </cell>
          <cell r="D9">
            <v>12939</v>
          </cell>
          <cell r="E9">
            <v>552399</v>
          </cell>
          <cell r="F9">
            <v>85459</v>
          </cell>
          <cell r="G9">
            <v>239662</v>
          </cell>
          <cell r="I9">
            <v>933478</v>
          </cell>
          <cell r="J9">
            <v>-898820.62472199998</v>
          </cell>
          <cell r="N9">
            <v>34657</v>
          </cell>
          <cell r="O9">
            <v>19389</v>
          </cell>
          <cell r="Q9">
            <v>58354</v>
          </cell>
        </row>
        <row r="10">
          <cell r="B10">
            <v>23848509</v>
          </cell>
          <cell r="C10">
            <v>0</v>
          </cell>
          <cell r="D10">
            <v>6669544</v>
          </cell>
          <cell r="E10">
            <v>6411020</v>
          </cell>
          <cell r="F10">
            <v>85459</v>
          </cell>
          <cell r="G10">
            <v>239662</v>
          </cell>
          <cell r="H10">
            <v>3573644</v>
          </cell>
          <cell r="I10">
            <v>40827838</v>
          </cell>
          <cell r="J10">
            <v>-13484493.624722</v>
          </cell>
          <cell r="K10">
            <v>0</v>
          </cell>
          <cell r="L10">
            <v>0</v>
          </cell>
          <cell r="M10">
            <v>0</v>
          </cell>
          <cell r="N10">
            <v>27343344</v>
          </cell>
          <cell r="O10">
            <v>15296976</v>
          </cell>
          <cell r="Q10">
            <v>16582079</v>
          </cell>
        </row>
        <row r="11">
          <cell r="A11" t="str">
            <v xml:space="preserve">  ENCARGOS DE VENDAS</v>
          </cell>
          <cell r="B11">
            <v>-4093389</v>
          </cell>
          <cell r="D11">
            <v>-1504628</v>
          </cell>
          <cell r="E11">
            <v>-270670</v>
          </cell>
          <cell r="F11">
            <v>-9918</v>
          </cell>
          <cell r="G11">
            <v>-8388</v>
          </cell>
          <cell r="I11">
            <v>-5886993</v>
          </cell>
          <cell r="K11">
            <v>781648</v>
          </cell>
          <cell r="N11">
            <v>-5105345</v>
          </cell>
          <cell r="O11">
            <v>-2856137</v>
          </cell>
          <cell r="Q11">
            <v>-5679308</v>
          </cell>
        </row>
        <row r="13">
          <cell r="A13" t="str">
            <v>RECEITA OPERACIONAL LÍQUIDA</v>
          </cell>
          <cell r="B13">
            <v>19755120</v>
          </cell>
          <cell r="C13">
            <v>0</v>
          </cell>
          <cell r="D13">
            <v>5164916</v>
          </cell>
          <cell r="E13">
            <v>6140350</v>
          </cell>
          <cell r="F13">
            <v>75541</v>
          </cell>
          <cell r="G13">
            <v>231274</v>
          </cell>
          <cell r="H13">
            <v>3573644</v>
          </cell>
          <cell r="I13">
            <v>34940845</v>
          </cell>
          <cell r="J13">
            <v>-13484493.624722</v>
          </cell>
          <cell r="K13">
            <v>781648</v>
          </cell>
          <cell r="L13">
            <v>0</v>
          </cell>
          <cell r="M13">
            <v>0</v>
          </cell>
          <cell r="N13">
            <v>22237999</v>
          </cell>
          <cell r="O13">
            <v>12440839</v>
          </cell>
          <cell r="Q13">
            <v>10902771</v>
          </cell>
        </row>
        <row r="15">
          <cell r="A15" t="str">
            <v>CUSTO DOS PRODUTOS E SERVIÇOS VENDIDOS</v>
          </cell>
          <cell r="B15">
            <v>-11367933</v>
          </cell>
          <cell r="D15">
            <v>-4698200</v>
          </cell>
          <cell r="E15">
            <v>-5704605</v>
          </cell>
          <cell r="F15">
            <v>-117414</v>
          </cell>
          <cell r="G15">
            <v>-125755</v>
          </cell>
          <cell r="H15">
            <v>-3561300</v>
          </cell>
          <cell r="I15">
            <v>-25575207</v>
          </cell>
          <cell r="J15">
            <v>-819756.42252999998</v>
          </cell>
          <cell r="K15">
            <v>13422393.991084</v>
          </cell>
          <cell r="N15">
            <v>-12972569</v>
          </cell>
          <cell r="O15">
            <v>-7257381</v>
          </cell>
          <cell r="Q15">
            <v>-7198430</v>
          </cell>
        </row>
        <row r="17">
          <cell r="A17" t="str">
            <v>LUCRO BRUTO</v>
          </cell>
          <cell r="B17">
            <v>8387187</v>
          </cell>
          <cell r="C17">
            <v>0</v>
          </cell>
          <cell r="D17">
            <v>466716</v>
          </cell>
          <cell r="E17">
            <v>435745</v>
          </cell>
          <cell r="F17">
            <v>-41873</v>
          </cell>
          <cell r="G17">
            <v>105519</v>
          </cell>
          <cell r="H17">
            <v>12344</v>
          </cell>
          <cell r="I17">
            <v>9365638</v>
          </cell>
          <cell r="J17">
            <v>-14304250.047251999</v>
          </cell>
          <cell r="K17">
            <v>14204041.991084</v>
          </cell>
          <cell r="L17">
            <v>0</v>
          </cell>
          <cell r="M17">
            <v>0</v>
          </cell>
          <cell r="N17">
            <v>9265430</v>
          </cell>
          <cell r="O17">
            <v>5183458</v>
          </cell>
          <cell r="Q17">
            <v>3704341</v>
          </cell>
        </row>
        <row r="19">
          <cell r="A19" t="str">
            <v>DESPESAS OPERACIONAIS</v>
          </cell>
        </row>
        <row r="20">
          <cell r="A20" t="str">
            <v xml:space="preserve">  VENDAS</v>
          </cell>
          <cell r="B20">
            <v>-357701</v>
          </cell>
          <cell r="D20">
            <v>-253599</v>
          </cell>
          <cell r="E20">
            <v>-4247</v>
          </cell>
          <cell r="G20">
            <v>-1737</v>
          </cell>
          <cell r="I20">
            <v>-617284</v>
          </cell>
          <cell r="J20">
            <v>-75895</v>
          </cell>
          <cell r="N20">
            <v>-693179</v>
          </cell>
          <cell r="O20">
            <v>-387792</v>
          </cell>
          <cell r="Q20">
            <v>-563579</v>
          </cell>
        </row>
        <row r="21">
          <cell r="A21" t="str">
            <v xml:space="preserve">    DESPESAS FINANCEIRAS</v>
          </cell>
          <cell r="B21">
            <v>-868944</v>
          </cell>
          <cell r="C21">
            <v>-4541</v>
          </cell>
          <cell r="D21">
            <v>-51713</v>
          </cell>
          <cell r="E21">
            <v>-310794</v>
          </cell>
          <cell r="F21">
            <v>-99126</v>
          </cell>
          <cell r="G21">
            <v>-329</v>
          </cell>
          <cell r="H21">
            <v>-94085</v>
          </cell>
          <cell r="I21">
            <v>-1429532</v>
          </cell>
          <cell r="J21">
            <v>-26519</v>
          </cell>
          <cell r="K21">
            <v>579695.412518</v>
          </cell>
          <cell r="N21">
            <v>-876356</v>
          </cell>
          <cell r="O21">
            <v>-490269</v>
          </cell>
          <cell r="Q21">
            <v>-609407</v>
          </cell>
        </row>
        <row r="22">
          <cell r="A22" t="str">
            <v xml:space="preserve">    VAR. MON. E CAMBIAIS PASSIVAS</v>
          </cell>
          <cell r="B22">
            <v>-285385</v>
          </cell>
          <cell r="C22">
            <v>-16</v>
          </cell>
          <cell r="D22">
            <v>-1436</v>
          </cell>
          <cell r="E22">
            <v>-5614</v>
          </cell>
          <cell r="F22">
            <v>-21230</v>
          </cell>
          <cell r="G22">
            <v>-228</v>
          </cell>
          <cell r="I22">
            <v>-313909</v>
          </cell>
          <cell r="K22">
            <v>134284</v>
          </cell>
          <cell r="N22">
            <v>-179625</v>
          </cell>
          <cell r="O22">
            <v>-100490</v>
          </cell>
          <cell r="Q22">
            <v>-4037065</v>
          </cell>
        </row>
        <row r="23">
          <cell r="A23" t="str">
            <v xml:space="preserve">    RECEITAS FINANCEIRAS</v>
          </cell>
          <cell r="B23">
            <v>692564</v>
          </cell>
          <cell r="C23">
            <v>39635</v>
          </cell>
          <cell r="D23">
            <v>34667</v>
          </cell>
          <cell r="E23">
            <v>119332</v>
          </cell>
          <cell r="F23">
            <v>9056</v>
          </cell>
          <cell r="G23">
            <v>8140</v>
          </cell>
          <cell r="H23">
            <v>89506</v>
          </cell>
          <cell r="I23">
            <v>992900</v>
          </cell>
          <cell r="J23">
            <v>-403883</v>
          </cell>
          <cell r="N23">
            <v>589017</v>
          </cell>
          <cell r="O23">
            <v>329520</v>
          </cell>
          <cell r="Q23">
            <v>226031</v>
          </cell>
        </row>
        <row r="24">
          <cell r="A24" t="str">
            <v xml:space="preserve">    VAR. MON. E CAMBIAIS  ATIVAS</v>
          </cell>
          <cell r="B24">
            <v>180790</v>
          </cell>
          <cell r="C24">
            <v>0</v>
          </cell>
          <cell r="D24">
            <v>1294</v>
          </cell>
          <cell r="E24">
            <v>13002</v>
          </cell>
          <cell r="F24">
            <v>12292</v>
          </cell>
          <cell r="I24">
            <v>207378</v>
          </cell>
          <cell r="J24">
            <v>-147962</v>
          </cell>
          <cell r="K24">
            <v>0</v>
          </cell>
          <cell r="N24">
            <v>59416</v>
          </cell>
          <cell r="O24">
            <v>33239</v>
          </cell>
          <cell r="Q24">
            <v>728856</v>
          </cell>
        </row>
        <row r="25">
          <cell r="A25" t="str">
            <v xml:space="preserve">    RESULTADO FINANCEIRO</v>
          </cell>
          <cell r="B25">
            <v>-280975</v>
          </cell>
          <cell r="C25">
            <v>35078</v>
          </cell>
          <cell r="D25">
            <v>-17188</v>
          </cell>
          <cell r="E25">
            <v>-184074</v>
          </cell>
          <cell r="F25">
            <v>-99008</v>
          </cell>
          <cell r="G25">
            <v>7583</v>
          </cell>
          <cell r="H25">
            <v>-4579</v>
          </cell>
          <cell r="I25">
            <v>-543163</v>
          </cell>
          <cell r="J25">
            <v>-578364</v>
          </cell>
          <cell r="K25">
            <v>713979.412518</v>
          </cell>
          <cell r="L25">
            <v>0</v>
          </cell>
          <cell r="M25">
            <v>0</v>
          </cell>
          <cell r="N25">
            <v>-407548</v>
          </cell>
          <cell r="O25">
            <v>-227999</v>
          </cell>
          <cell r="Q25">
            <v>409989</v>
          </cell>
        </row>
        <row r="26">
          <cell r="A26" t="str">
            <v xml:space="preserve">    RENDIMENTOS    DE NTN'S</v>
          </cell>
          <cell r="C26">
            <v>227417</v>
          </cell>
          <cell r="F26">
            <v>48866</v>
          </cell>
          <cell r="I26">
            <v>276283</v>
          </cell>
          <cell r="N26">
            <v>276283</v>
          </cell>
          <cell r="O26">
            <v>154564</v>
          </cell>
          <cell r="Q26">
            <v>-3691585</v>
          </cell>
        </row>
        <row r="27">
          <cell r="A27" t="str">
            <v xml:space="preserve">  HONORÁRIOS DIRETORIA E CONS. ADMINISTRAÇÃO</v>
          </cell>
          <cell r="B27">
            <v>-661</v>
          </cell>
          <cell r="C27">
            <v>-244</v>
          </cell>
          <cell r="D27">
            <v>-538</v>
          </cell>
          <cell r="E27">
            <v>-294</v>
          </cell>
          <cell r="F27">
            <v>-287</v>
          </cell>
          <cell r="G27">
            <v>-364</v>
          </cell>
          <cell r="I27">
            <v>-2388</v>
          </cell>
          <cell r="N27">
            <v>-2388</v>
          </cell>
          <cell r="O27">
            <v>-1336</v>
          </cell>
          <cell r="Q27">
            <v>-1201</v>
          </cell>
        </row>
        <row r="28">
          <cell r="A28" t="str">
            <v xml:space="preserve">  ADMINISTRATIVAS</v>
          </cell>
          <cell r="B28">
            <v>-384878</v>
          </cell>
          <cell r="C28">
            <v>-6068</v>
          </cell>
          <cell r="D28">
            <v>-60313</v>
          </cell>
          <cell r="E28">
            <v>-54735</v>
          </cell>
          <cell r="F28">
            <v>-23357</v>
          </cell>
          <cell r="G28">
            <v>-24759</v>
          </cell>
          <cell r="I28">
            <v>-554110</v>
          </cell>
          <cell r="N28">
            <v>-554110</v>
          </cell>
          <cell r="O28">
            <v>-309992</v>
          </cell>
          <cell r="Q28">
            <v>-410114</v>
          </cell>
        </row>
        <row r="29">
          <cell r="A29" t="str">
            <v xml:space="preserve">  TRIBUTÁRIAS</v>
          </cell>
          <cell r="B29">
            <v>-171171</v>
          </cell>
          <cell r="C29">
            <v>-13777</v>
          </cell>
          <cell r="D29">
            <v>-31679</v>
          </cell>
          <cell r="E29">
            <v>-424</v>
          </cell>
          <cell r="F29">
            <v>-3711</v>
          </cell>
          <cell r="G29">
            <v>-1623</v>
          </cell>
          <cell r="I29">
            <v>-222385</v>
          </cell>
          <cell r="N29">
            <v>-222385</v>
          </cell>
          <cell r="O29">
            <v>-124411</v>
          </cell>
          <cell r="Q29">
            <v>-92942</v>
          </cell>
        </row>
        <row r="30">
          <cell r="A30" t="str">
            <v xml:space="preserve">  PROVISÃO P/ PERDAS C/ INVESTIMENTOS EM </v>
          </cell>
        </row>
        <row r="31">
          <cell r="A31" t="str">
            <v xml:space="preserve">        EXPLORAÇÃO E PRODUÇÃO NO EXTERIOR</v>
          </cell>
          <cell r="E31">
            <v>-372</v>
          </cell>
          <cell r="I31">
            <v>-372</v>
          </cell>
          <cell r="N31">
            <v>-372</v>
          </cell>
          <cell r="O31">
            <v>-208</v>
          </cell>
          <cell r="Q31">
            <v>-2321</v>
          </cell>
        </row>
        <row r="32">
          <cell r="A32" t="str">
            <v xml:space="preserve">  CUSTO C/ INVEST.EXPLORATÓRIOS NO EXTERIOR</v>
          </cell>
          <cell r="E32">
            <v>-23117</v>
          </cell>
          <cell r="I32">
            <v>-23117</v>
          </cell>
          <cell r="N32">
            <v>-23117</v>
          </cell>
          <cell r="O32">
            <v>-12933</v>
          </cell>
          <cell r="Q32">
            <v>-16181</v>
          </cell>
        </row>
        <row r="33">
          <cell r="A33" t="str">
            <v xml:space="preserve">  RECUPERAÇÃO INV. EXP. E PRODUÇÃO</v>
          </cell>
          <cell r="E33">
            <v>384</v>
          </cell>
          <cell r="I33">
            <v>384</v>
          </cell>
          <cell r="N33">
            <v>384</v>
          </cell>
          <cell r="O33">
            <v>215</v>
          </cell>
        </row>
        <row r="34">
          <cell r="A34" t="str">
            <v xml:space="preserve">  BAIXA DE INVEST. EXPLORATÓRIOS NO EXTERIOR</v>
          </cell>
          <cell r="E34">
            <v>-8620</v>
          </cell>
          <cell r="I34">
            <v>-8620</v>
          </cell>
          <cell r="N34">
            <v>-8620</v>
          </cell>
          <cell r="O34">
            <v>-4822</v>
          </cell>
        </row>
        <row r="35">
          <cell r="A35" t="str">
            <v xml:space="preserve">  CUSTOS C/ PROSP. E PERF. P/ EXP. PETRÓLEO - CUSTOS</v>
          </cell>
        </row>
        <row r="36">
          <cell r="A36" t="str">
            <v xml:space="preserve">        INCORRIDOS</v>
          </cell>
          <cell r="B36">
            <v>-412856</v>
          </cell>
          <cell r="I36">
            <v>-412856</v>
          </cell>
          <cell r="N36">
            <v>-412856</v>
          </cell>
          <cell r="O36">
            <v>-230968</v>
          </cell>
          <cell r="Q36">
            <v>-569091</v>
          </cell>
        </row>
        <row r="37">
          <cell r="A37" t="str">
            <v xml:space="preserve">  CUSTOS C/PESQUISA E DESENV. TECNOLÓGICO</v>
          </cell>
          <cell r="B37">
            <v>-122450</v>
          </cell>
          <cell r="D37">
            <v>-1231</v>
          </cell>
          <cell r="I37">
            <v>-123681</v>
          </cell>
          <cell r="N37">
            <v>-123681</v>
          </cell>
          <cell r="O37">
            <v>-69192</v>
          </cell>
          <cell r="Q37">
            <v>-113650</v>
          </cell>
        </row>
        <row r="38">
          <cell r="A38" t="str">
            <v xml:space="preserve">  GANHOS CAMBIAIS NA CONVERSÃO DE CONTROLADAS</v>
          </cell>
          <cell r="D38">
            <v>0</v>
          </cell>
          <cell r="I38">
            <v>0</v>
          </cell>
          <cell r="K38">
            <v>11802</v>
          </cell>
          <cell r="N38">
            <v>11802</v>
          </cell>
          <cell r="O38">
            <v>6603</v>
          </cell>
          <cell r="Q38">
            <v>-182271</v>
          </cell>
        </row>
        <row r="39">
          <cell r="A39" t="str">
            <v xml:space="preserve">  OUTRAS RECEITAS (DESPESAS) OPERACIONAIS</v>
          </cell>
          <cell r="B39">
            <v>-287419</v>
          </cell>
          <cell r="C39">
            <v>-2544</v>
          </cell>
          <cell r="D39">
            <v>7973</v>
          </cell>
          <cell r="E39">
            <v>24177</v>
          </cell>
          <cell r="F39">
            <v>-495</v>
          </cell>
          <cell r="G39">
            <v>2420</v>
          </cell>
          <cell r="I39">
            <v>-255888</v>
          </cell>
          <cell r="J39">
            <v>-11198</v>
          </cell>
          <cell r="K39">
            <v>2252</v>
          </cell>
          <cell r="N39">
            <v>-264834</v>
          </cell>
          <cell r="O39">
            <v>-148159</v>
          </cell>
          <cell r="Q39">
            <v>-596362</v>
          </cell>
        </row>
        <row r="40">
          <cell r="B40">
            <v>-2018111</v>
          </cell>
          <cell r="C40">
            <v>239862</v>
          </cell>
          <cell r="D40">
            <v>-356575</v>
          </cell>
          <cell r="E40">
            <v>-251322</v>
          </cell>
          <cell r="F40">
            <v>-77992</v>
          </cell>
          <cell r="G40">
            <v>-18480</v>
          </cell>
          <cell r="H40">
            <v>-4579</v>
          </cell>
          <cell r="I40">
            <v>-2487197</v>
          </cell>
          <cell r="J40">
            <v>-665457</v>
          </cell>
          <cell r="K40">
            <v>728033.412518</v>
          </cell>
          <cell r="L40">
            <v>0</v>
          </cell>
          <cell r="M40">
            <v>0</v>
          </cell>
          <cell r="N40">
            <v>-2424621</v>
          </cell>
          <cell r="O40">
            <v>-1356430</v>
          </cell>
          <cell r="Q40">
            <v>-5829308</v>
          </cell>
        </row>
        <row r="42">
          <cell r="A42" t="str">
            <v>SUBTOTAL</v>
          </cell>
          <cell r="B42">
            <v>6369076</v>
          </cell>
          <cell r="C42">
            <v>239862</v>
          </cell>
          <cell r="D42">
            <v>110141</v>
          </cell>
          <cell r="E42">
            <v>184423</v>
          </cell>
          <cell r="F42">
            <v>-119865</v>
          </cell>
          <cell r="G42">
            <v>87039</v>
          </cell>
          <cell r="H42">
            <v>7765</v>
          </cell>
          <cell r="I42">
            <v>6878441</v>
          </cell>
          <cell r="J42">
            <v>-14969707.047251999</v>
          </cell>
          <cell r="K42">
            <v>14932075.403602</v>
          </cell>
          <cell r="L42">
            <v>0</v>
          </cell>
          <cell r="M42">
            <v>0</v>
          </cell>
          <cell r="N42">
            <v>6840809</v>
          </cell>
          <cell r="O42">
            <v>3827028</v>
          </cell>
          <cell r="Q42">
            <v>-2124967</v>
          </cell>
        </row>
        <row r="44">
          <cell r="A44" t="str">
            <v>RESULTADO DE INVESTIMENTOS RELEVANTES</v>
          </cell>
        </row>
        <row r="45">
          <cell r="A45" t="str">
            <v xml:space="preserve">  REALIZAÇÃO DE RESERVA DE REAVALIAÇÃO</v>
          </cell>
          <cell r="I45">
            <v>0</v>
          </cell>
          <cell r="N45">
            <v>0</v>
          </cell>
          <cell r="O45">
            <v>0</v>
          </cell>
        </row>
        <row r="46">
          <cell r="A46" t="str">
            <v xml:space="preserve">  GANHOS (PERDAS) CAMBIAIS PL. CONTROLADAS</v>
          </cell>
          <cell r="E46">
            <v>8024</v>
          </cell>
          <cell r="I46">
            <v>8024</v>
          </cell>
          <cell r="N46">
            <v>8024</v>
          </cell>
          <cell r="O46">
            <v>4489</v>
          </cell>
        </row>
        <row r="47">
          <cell r="A47" t="str">
            <v xml:space="preserve">  PARTICIPAÇÃO PAT.LÍQ. CONTROLADAS</v>
          </cell>
          <cell r="B47">
            <v>392895</v>
          </cell>
          <cell r="C47">
            <v>120329</v>
          </cell>
          <cell r="I47">
            <v>513224</v>
          </cell>
          <cell r="J47">
            <v>-398039</v>
          </cell>
          <cell r="N47">
            <v>115185</v>
          </cell>
          <cell r="O47">
            <v>64439</v>
          </cell>
          <cell r="Q47">
            <v>341499</v>
          </cell>
        </row>
        <row r="48">
          <cell r="B48">
            <v>392895</v>
          </cell>
          <cell r="C48">
            <v>120329</v>
          </cell>
          <cell r="D48">
            <v>0</v>
          </cell>
          <cell r="E48">
            <v>8024</v>
          </cell>
          <cell r="F48">
            <v>0</v>
          </cell>
          <cell r="G48">
            <v>0</v>
          </cell>
          <cell r="H48">
            <v>0</v>
          </cell>
          <cell r="I48">
            <v>521248</v>
          </cell>
          <cell r="J48">
            <v>-398039</v>
          </cell>
          <cell r="K48">
            <v>0</v>
          </cell>
          <cell r="L48">
            <v>0</v>
          </cell>
          <cell r="M48">
            <v>0</v>
          </cell>
          <cell r="N48">
            <v>123209</v>
          </cell>
          <cell r="O48">
            <v>68928</v>
          </cell>
          <cell r="Q48">
            <v>341499</v>
          </cell>
        </row>
        <row r="50">
          <cell r="A50" t="str">
            <v>RESULTADO ANTES DOS EFEITOS INFLACIONÁRIOS</v>
          </cell>
          <cell r="B50">
            <v>6761971</v>
          </cell>
          <cell r="C50">
            <v>360191</v>
          </cell>
          <cell r="D50">
            <v>110141</v>
          </cell>
          <cell r="E50">
            <v>192447</v>
          </cell>
          <cell r="F50">
            <v>-119865</v>
          </cell>
          <cell r="G50">
            <v>87039</v>
          </cell>
          <cell r="H50">
            <v>7765</v>
          </cell>
          <cell r="I50">
            <v>7399689</v>
          </cell>
          <cell r="J50">
            <v>-15367746.047251999</v>
          </cell>
          <cell r="K50">
            <v>14932075.403602</v>
          </cell>
          <cell r="L50">
            <v>0</v>
          </cell>
          <cell r="M50">
            <v>0</v>
          </cell>
          <cell r="N50">
            <v>6964018</v>
          </cell>
          <cell r="O50">
            <v>3895956</v>
          </cell>
          <cell r="Q50">
            <v>-1783468</v>
          </cell>
        </row>
        <row r="53">
          <cell r="A53" t="str">
            <v>LUCRO OPERACIONAL ANTES DOS JUROS S/ CAP. PRÓPRIO</v>
          </cell>
          <cell r="B53">
            <v>6761971</v>
          </cell>
          <cell r="C53">
            <v>360191</v>
          </cell>
          <cell r="D53">
            <v>110141</v>
          </cell>
          <cell r="E53">
            <v>192447</v>
          </cell>
          <cell r="F53">
            <v>-119865</v>
          </cell>
          <cell r="G53">
            <v>87039</v>
          </cell>
          <cell r="H53">
            <v>7765</v>
          </cell>
          <cell r="I53">
            <v>7399689</v>
          </cell>
          <cell r="J53">
            <v>-15367746.047251999</v>
          </cell>
          <cell r="K53">
            <v>14932075.403602</v>
          </cell>
          <cell r="L53">
            <v>0</v>
          </cell>
          <cell r="M53">
            <v>0</v>
          </cell>
          <cell r="N53">
            <v>6964018</v>
          </cell>
          <cell r="O53">
            <v>3895956</v>
          </cell>
          <cell r="P53">
            <v>0</v>
          </cell>
          <cell r="Q53">
            <v>-1783468</v>
          </cell>
        </row>
        <row r="54">
          <cell r="A54" t="str">
            <v xml:space="preserve">    JUROS S/ CAPITAL PRÓPRIO</v>
          </cell>
        </row>
        <row r="55">
          <cell r="A55" t="str">
            <v xml:space="preserve">LUCRO OPERACIONAL </v>
          </cell>
          <cell r="B55">
            <v>6761971</v>
          </cell>
          <cell r="C55">
            <v>360191</v>
          </cell>
          <cell r="D55">
            <v>110141</v>
          </cell>
          <cell r="E55">
            <v>192447</v>
          </cell>
          <cell r="F55">
            <v>-119865</v>
          </cell>
          <cell r="G55">
            <v>87039</v>
          </cell>
          <cell r="H55">
            <v>7765</v>
          </cell>
          <cell r="I55">
            <v>7399689</v>
          </cell>
          <cell r="J55">
            <v>-15367746.047251999</v>
          </cell>
          <cell r="K55">
            <v>14932075.403602</v>
          </cell>
          <cell r="L55">
            <v>0</v>
          </cell>
          <cell r="M55">
            <v>0</v>
          </cell>
          <cell r="N55">
            <v>6964018</v>
          </cell>
          <cell r="O55">
            <v>3895956</v>
          </cell>
          <cell r="Q55">
            <v>-1783468</v>
          </cell>
        </row>
        <row r="57">
          <cell r="A57" t="str">
            <v>RECEITAS/DESPESAS NÃO OPERACIONAIS</v>
          </cell>
        </row>
        <row r="58">
          <cell r="A58" t="str">
            <v xml:space="preserve">  RECEITAS EVENTUAIS</v>
          </cell>
          <cell r="D58">
            <v>4922</v>
          </cell>
          <cell r="F58">
            <v>1403</v>
          </cell>
          <cell r="I58">
            <v>6325</v>
          </cell>
          <cell r="N58">
            <v>6325</v>
          </cell>
          <cell r="O58">
            <v>3538</v>
          </cell>
          <cell r="Q58">
            <v>3628</v>
          </cell>
        </row>
        <row r="59">
          <cell r="A59" t="str">
            <v xml:space="preserve">  VARIAÇÕES PATRIMONIAIS, LÍQUIDA</v>
          </cell>
          <cell r="B59">
            <v>-13186</v>
          </cell>
          <cell r="C59">
            <v>-13</v>
          </cell>
          <cell r="D59">
            <v>0</v>
          </cell>
          <cell r="I59">
            <v>-13199</v>
          </cell>
          <cell r="N59">
            <v>-13199</v>
          </cell>
          <cell r="O59">
            <v>-7384</v>
          </cell>
        </row>
        <row r="60">
          <cell r="A60" t="str">
            <v xml:space="preserve">  PERDAS C/ CONTROLADAS</v>
          </cell>
          <cell r="I60">
            <v>0</v>
          </cell>
          <cell r="N60">
            <v>0</v>
          </cell>
          <cell r="O60">
            <v>0</v>
          </cell>
        </row>
        <row r="61">
          <cell r="A61" t="str">
            <v xml:space="preserve">  GANHOS (PERDAS) CAP. EMPRESAS COLIGADAS</v>
          </cell>
          <cell r="I61">
            <v>0</v>
          </cell>
          <cell r="N61">
            <v>0</v>
          </cell>
          <cell r="O61">
            <v>0</v>
          </cell>
        </row>
        <row r="62">
          <cell r="A62" t="str">
            <v xml:space="preserve">  GANHOS (PERDAS) CAMBIAIS DE INVEST. NO EXTERIOR</v>
          </cell>
          <cell r="D62">
            <v>0</v>
          </cell>
          <cell r="I62">
            <v>0</v>
          </cell>
          <cell r="N62">
            <v>0</v>
          </cell>
          <cell r="O62">
            <v>0</v>
          </cell>
        </row>
        <row r="63">
          <cell r="A63" t="str">
            <v xml:space="preserve">  PERDAS C/ GREVE</v>
          </cell>
          <cell r="I63">
            <v>0</v>
          </cell>
          <cell r="N63">
            <v>0</v>
          </cell>
          <cell r="O63">
            <v>0</v>
          </cell>
        </row>
        <row r="64">
          <cell r="A64" t="str">
            <v xml:space="preserve">  PROVISÃO P/ PERDAS DE REALIZAÇÃO DE ATIVOS</v>
          </cell>
          <cell r="E64">
            <v>-62960</v>
          </cell>
          <cell r="I64">
            <v>-62960</v>
          </cell>
          <cell r="N64">
            <v>-62960</v>
          </cell>
          <cell r="O64">
            <v>-35222</v>
          </cell>
        </row>
        <row r="65">
          <cell r="A65" t="str">
            <v xml:space="preserve">  OUTRAS</v>
          </cell>
          <cell r="B65">
            <v>1769</v>
          </cell>
          <cell r="D65">
            <v>-1041</v>
          </cell>
          <cell r="E65">
            <v>-772</v>
          </cell>
          <cell r="I65">
            <v>-44</v>
          </cell>
          <cell r="J65">
            <v>0</v>
          </cell>
          <cell r="N65">
            <v>-44</v>
          </cell>
          <cell r="O65">
            <v>-25</v>
          </cell>
          <cell r="Q65">
            <v>1639</v>
          </cell>
          <cell r="R65">
            <v>55</v>
          </cell>
        </row>
        <row r="66">
          <cell r="B66">
            <v>-11417</v>
          </cell>
          <cell r="C66">
            <v>-13</v>
          </cell>
          <cell r="D66">
            <v>3881</v>
          </cell>
          <cell r="E66">
            <v>-63732</v>
          </cell>
          <cell r="F66">
            <v>1403</v>
          </cell>
          <cell r="G66">
            <v>0</v>
          </cell>
          <cell r="H66">
            <v>0</v>
          </cell>
          <cell r="I66">
            <v>-69878</v>
          </cell>
          <cell r="J66">
            <v>0</v>
          </cell>
          <cell r="K66">
            <v>0</v>
          </cell>
          <cell r="N66">
            <v>-69878</v>
          </cell>
          <cell r="O66">
            <v>-39093</v>
          </cell>
          <cell r="Q66">
            <v>5267</v>
          </cell>
        </row>
        <row r="68">
          <cell r="A68" t="str">
            <v>RESULTADO ANTES DA CONTR. SOCIAL E  I. RENDA</v>
          </cell>
          <cell r="B68">
            <v>6750554</v>
          </cell>
          <cell r="C68">
            <v>360178</v>
          </cell>
          <cell r="D68">
            <v>114022</v>
          </cell>
          <cell r="E68">
            <v>128715</v>
          </cell>
          <cell r="F68">
            <v>-118462</v>
          </cell>
          <cell r="G68">
            <v>87039</v>
          </cell>
          <cell r="H68">
            <v>7765</v>
          </cell>
          <cell r="I68">
            <v>7329811</v>
          </cell>
          <cell r="J68">
            <v>-15367746.047251999</v>
          </cell>
          <cell r="K68">
            <v>14932075.403602</v>
          </cell>
          <cell r="L68">
            <v>0</v>
          </cell>
          <cell r="M68">
            <v>0</v>
          </cell>
          <cell r="N68">
            <v>6894140</v>
          </cell>
          <cell r="O68">
            <v>3856863</v>
          </cell>
          <cell r="Q68">
            <v>-1778201</v>
          </cell>
        </row>
        <row r="70">
          <cell r="A70" t="str">
            <v>CONTRIBUIÇÃO SOCIAL</v>
          </cell>
          <cell r="B70">
            <v>-427782</v>
          </cell>
          <cell r="C70">
            <v>-2070</v>
          </cell>
          <cell r="D70">
            <v>-15403</v>
          </cell>
          <cell r="G70">
            <v>-9234</v>
          </cell>
          <cell r="I70">
            <v>-454489</v>
          </cell>
          <cell r="N70">
            <v>-454489</v>
          </cell>
          <cell r="O70">
            <v>-254260</v>
          </cell>
        </row>
        <row r="71">
          <cell r="A71" t="str">
            <v>IMPOSTO DE RENDA</v>
          </cell>
          <cell r="B71">
            <v>-1156613</v>
          </cell>
          <cell r="C71">
            <v>-5688</v>
          </cell>
          <cell r="D71">
            <v>-40793</v>
          </cell>
          <cell r="E71">
            <v>-47622</v>
          </cell>
          <cell r="G71">
            <v>-25639</v>
          </cell>
          <cell r="I71">
            <v>-1276355</v>
          </cell>
          <cell r="N71">
            <v>-1276355</v>
          </cell>
          <cell r="O71">
            <v>-714045</v>
          </cell>
        </row>
        <row r="72">
          <cell r="A72" t="str">
            <v>IR  A DIFERIR</v>
          </cell>
          <cell r="B72">
            <v>-480213</v>
          </cell>
          <cell r="C72">
            <v>-54209</v>
          </cell>
          <cell r="D72">
            <v>6647</v>
          </cell>
          <cell r="E72">
            <v>-3748</v>
          </cell>
          <cell r="F72">
            <v>-12217</v>
          </cell>
          <cell r="I72">
            <v>-543740</v>
          </cell>
          <cell r="J72">
            <v>-338.50216</v>
          </cell>
          <cell r="K72">
            <v>35302.413072499992</v>
          </cell>
          <cell r="N72">
            <v>-508776</v>
          </cell>
          <cell r="O72">
            <v>-284630</v>
          </cell>
          <cell r="Q72">
            <v>505487</v>
          </cell>
        </row>
        <row r="73">
          <cell r="A73" t="str">
            <v>CONTR. SOCIAL A DIFERIR</v>
          </cell>
          <cell r="B73">
            <v>-180022</v>
          </cell>
          <cell r="C73">
            <v>-17347</v>
          </cell>
          <cell r="D73">
            <v>2328</v>
          </cell>
          <cell r="F73">
            <v>-3909</v>
          </cell>
          <cell r="I73">
            <v>-198950</v>
          </cell>
          <cell r="J73">
            <v>-122.02077759999997</v>
          </cell>
          <cell r="K73">
            <v>12708.908706099999</v>
          </cell>
          <cell r="N73">
            <v>-186363</v>
          </cell>
          <cell r="O73">
            <v>-104259</v>
          </cell>
          <cell r="Q73">
            <v>165252</v>
          </cell>
          <cell r="R73">
            <v>-2425983</v>
          </cell>
        </row>
        <row r="75">
          <cell r="A75" t="str">
            <v>RESULTADO ANTES DA PARTICIPAÇÃO MINORITÁRIA</v>
          </cell>
          <cell r="B75">
            <v>4505924</v>
          </cell>
          <cell r="C75">
            <v>280864</v>
          </cell>
          <cell r="D75">
            <v>66801</v>
          </cell>
          <cell r="E75">
            <v>77345</v>
          </cell>
          <cell r="F75">
            <v>-134588</v>
          </cell>
          <cell r="G75">
            <v>52166</v>
          </cell>
          <cell r="H75">
            <v>7765</v>
          </cell>
          <cell r="I75">
            <v>4856277</v>
          </cell>
          <cell r="J75">
            <v>-15368206.570189599</v>
          </cell>
          <cell r="K75">
            <v>14980086.725380601</v>
          </cell>
          <cell r="L75">
            <v>0</v>
          </cell>
          <cell r="M75">
            <v>0</v>
          </cell>
          <cell r="N75">
            <v>4468157</v>
          </cell>
          <cell r="O75">
            <v>2499669</v>
          </cell>
          <cell r="Q75">
            <v>-1107462</v>
          </cell>
        </row>
        <row r="76">
          <cell r="A76" t="str">
            <v>PARTICIPAÇÃO MINORITÁRIA</v>
          </cell>
          <cell r="E76">
            <v>-1112</v>
          </cell>
          <cell r="F76">
            <v>79783</v>
          </cell>
          <cell r="I76">
            <v>78671</v>
          </cell>
          <cell r="J76">
            <v>-20369</v>
          </cell>
          <cell r="N76">
            <v>58302</v>
          </cell>
          <cell r="O76">
            <v>32617</v>
          </cell>
          <cell r="Q76">
            <v>44241</v>
          </cell>
        </row>
        <row r="78">
          <cell r="A78" t="str">
            <v>RESULTADO ANTES DA REVERSÃO JUROS CAP. PR.</v>
          </cell>
          <cell r="B78">
            <v>4505924</v>
          </cell>
          <cell r="C78">
            <v>280864</v>
          </cell>
          <cell r="D78">
            <v>66801</v>
          </cell>
          <cell r="E78">
            <v>76233</v>
          </cell>
          <cell r="F78">
            <v>-54805</v>
          </cell>
          <cell r="G78">
            <v>52166</v>
          </cell>
          <cell r="H78">
            <v>7765</v>
          </cell>
          <cell r="I78">
            <v>4934948</v>
          </cell>
          <cell r="J78">
            <v>-15388575.570189599</v>
          </cell>
          <cell r="K78">
            <v>14980086.725380601</v>
          </cell>
          <cell r="L78">
            <v>0</v>
          </cell>
          <cell r="M78">
            <v>0</v>
          </cell>
          <cell r="N78">
            <v>4526459</v>
          </cell>
          <cell r="O78">
            <v>2532286</v>
          </cell>
          <cell r="Q78">
            <v>-1063221</v>
          </cell>
        </row>
        <row r="79">
          <cell r="A79" t="str">
            <v>REVERSÃO DOS JUROS SOBRE O CAPITAL PROPRIO</v>
          </cell>
          <cell r="I79">
            <v>0</v>
          </cell>
          <cell r="N79">
            <v>0</v>
          </cell>
          <cell r="O79">
            <v>0</v>
          </cell>
        </row>
        <row r="80">
          <cell r="A80" t="str">
            <v>PARTICIPAÇÕES DE EMPREGADOS</v>
          </cell>
          <cell r="I80">
            <v>0</v>
          </cell>
          <cell r="N80">
            <v>0</v>
          </cell>
          <cell r="O80">
            <v>0</v>
          </cell>
        </row>
        <row r="81">
          <cell r="I81">
            <v>0</v>
          </cell>
        </row>
        <row r="82">
          <cell r="A82" t="str">
            <v>PERDAS NA TRADUÇÃO</v>
          </cell>
          <cell r="I82">
            <v>0</v>
          </cell>
          <cell r="N82">
            <v>0</v>
          </cell>
          <cell r="O82">
            <v>-1.2447552448138595</v>
          </cell>
        </row>
        <row r="83">
          <cell r="I83">
            <v>0</v>
          </cell>
        </row>
        <row r="84">
          <cell r="A84" t="str">
            <v>RESULTADO LÍQUIDO DO PERÍODO</v>
          </cell>
          <cell r="B84">
            <v>4505924</v>
          </cell>
          <cell r="C84">
            <v>280864</v>
          </cell>
          <cell r="D84">
            <v>66801</v>
          </cell>
          <cell r="E84">
            <v>76233</v>
          </cell>
          <cell r="F84">
            <v>-54805</v>
          </cell>
          <cell r="G84">
            <v>52166</v>
          </cell>
          <cell r="H84">
            <v>7765</v>
          </cell>
          <cell r="I84">
            <v>4934948</v>
          </cell>
          <cell r="J84">
            <v>-15388575.570189599</v>
          </cell>
          <cell r="K84">
            <v>14980086.725380601</v>
          </cell>
          <cell r="L84">
            <v>0</v>
          </cell>
          <cell r="M84">
            <v>0</v>
          </cell>
          <cell r="N84">
            <v>4526459</v>
          </cell>
          <cell r="O84">
            <v>2532284.7552447552</v>
          </cell>
          <cell r="Q84">
            <v>-1063221</v>
          </cell>
        </row>
        <row r="85">
          <cell r="A85" t="str">
            <v>US$</v>
          </cell>
          <cell r="B85">
            <v>2503291.111111111</v>
          </cell>
          <cell r="C85">
            <v>156035.55555555556</v>
          </cell>
          <cell r="D85">
            <v>37111.666666666664</v>
          </cell>
          <cell r="E85">
            <v>42351.666666666664</v>
          </cell>
          <cell r="F85">
            <v>-30447.222222222223</v>
          </cell>
          <cell r="G85">
            <v>28981.111111111109</v>
          </cell>
          <cell r="J85">
            <v>-408488.84480899759</v>
          </cell>
          <cell r="N85">
            <v>0.15519100241363049</v>
          </cell>
        </row>
        <row r="86">
          <cell r="A86" t="str">
            <v>RESULTADO LÍQUIDO DO PERÍODO - US$ MIL</v>
          </cell>
          <cell r="N86">
            <v>4.1676106753267085E-2</v>
          </cell>
          <cell r="O86">
            <v>2.3315304477352215E-2</v>
          </cell>
          <cell r="Q86">
            <v>-9.7893103413320172E-3</v>
          </cell>
        </row>
        <row r="87">
          <cell r="A87" t="str">
            <v>LUCRO POR AÇÃO - R$ POR LOTE DE MIL AÇÕES</v>
          </cell>
          <cell r="C87" t="e">
            <v>#DIV/0!</v>
          </cell>
          <cell r="I87">
            <v>4934948</v>
          </cell>
        </row>
        <row r="88">
          <cell r="C88">
            <v>7.8803124889797953</v>
          </cell>
        </row>
        <row r="89">
          <cell r="F89">
            <v>-64412</v>
          </cell>
        </row>
        <row r="90">
          <cell r="A90" t="str">
            <v>RECONCILIAÇÃO DO LUCRO</v>
          </cell>
          <cell r="F90">
            <v>-9607</v>
          </cell>
          <cell r="J90">
            <v>-418408</v>
          </cell>
        </row>
        <row r="91">
          <cell r="J91">
            <v>429024</v>
          </cell>
        </row>
        <row r="92">
          <cell r="A92" t="str">
            <v>LUCRO DA PETROBRAS</v>
          </cell>
          <cell r="B92">
            <v>4505924</v>
          </cell>
          <cell r="C92">
            <v>2503291.111111111</v>
          </cell>
          <cell r="E92" t="str">
            <v>Cotação do US$ 30/06/2000</v>
          </cell>
          <cell r="I92">
            <v>1.8</v>
          </cell>
          <cell r="J92">
            <v>10616</v>
          </cell>
        </row>
        <row r="93">
          <cell r="A93" t="str">
            <v>LUCRO NOS ESTOQUES LÍQUIDO DE IR</v>
          </cell>
          <cell r="B93">
            <v>-74001</v>
          </cell>
          <cell r="C93">
            <v>-41111.666666666664</v>
          </cell>
          <cell r="E93" t="str">
            <v>Cotação do US$(médio) 30/06/2000</v>
          </cell>
          <cell r="I93">
            <v>1.7875000000000001</v>
          </cell>
          <cell r="J93">
            <v>1009</v>
          </cell>
        </row>
        <row r="94">
          <cell r="A94" t="str">
            <v>REVERSÃO DE LUCROS NOS ESTOQUES DE 1998</v>
          </cell>
          <cell r="B94">
            <v>62417</v>
          </cell>
          <cell r="C94">
            <v>34676.111111111109</v>
          </cell>
          <cell r="I94" t="str">
            <v xml:space="preserve"> </v>
          </cell>
        </row>
        <row r="95">
          <cell r="A95" t="str">
            <v>JUROS CAPITALIZADOS</v>
          </cell>
          <cell r="B95">
            <v>-19981</v>
          </cell>
          <cell r="C95">
            <v>-11100.555555555555</v>
          </cell>
        </row>
        <row r="96">
          <cell r="A96" t="str">
            <v>OUTRAS</v>
          </cell>
          <cell r="B96">
            <v>52100</v>
          </cell>
          <cell r="C96">
            <v>28944.444444444445</v>
          </cell>
          <cell r="D96" t="str">
            <v>diferença  resultado gaspetro</v>
          </cell>
          <cell r="G96" t="str">
            <v>outros</v>
          </cell>
          <cell r="I96" t="str">
            <v>juros</v>
          </cell>
        </row>
        <row r="97">
          <cell r="C97">
            <v>0</v>
          </cell>
          <cell r="G97">
            <v>9607</v>
          </cell>
          <cell r="H97" t="str">
            <v>dif. Pl gaspetro</v>
          </cell>
          <cell r="I97">
            <v>17502</v>
          </cell>
          <cell r="J97" t="str">
            <v>braspetro</v>
          </cell>
        </row>
        <row r="98">
          <cell r="A98" t="str">
            <v>LUCRO CONSOLIDADO</v>
          </cell>
          <cell r="B98">
            <v>4526459</v>
          </cell>
          <cell r="C98">
            <v>2514699.4444444445</v>
          </cell>
          <cell r="G98">
            <v>39805</v>
          </cell>
          <cell r="H98" t="str">
            <v>reversão lucros</v>
          </cell>
          <cell r="I98">
            <v>1876</v>
          </cell>
          <cell r="J98" t="str">
            <v>gaspetro</v>
          </cell>
        </row>
        <row r="99">
          <cell r="G99">
            <v>978</v>
          </cell>
          <cell r="H99" t="str">
            <v>gaspetro</v>
          </cell>
          <cell r="I99">
            <v>-638</v>
          </cell>
          <cell r="J99" t="str">
            <v>gaspetro</v>
          </cell>
        </row>
        <row r="100">
          <cell r="A100" t="str">
            <v>Check</v>
          </cell>
          <cell r="B100">
            <v>0</v>
          </cell>
          <cell r="G100">
            <v>-333</v>
          </cell>
          <cell r="H100" t="str">
            <v>gaspetro</v>
          </cell>
          <cell r="I100">
            <v>1880</v>
          </cell>
          <cell r="J100" t="str">
            <v>gaspetro</v>
          </cell>
        </row>
        <row r="101">
          <cell r="G101">
            <v>2252</v>
          </cell>
          <cell r="H101" t="str">
            <v>gaspetro</v>
          </cell>
          <cell r="I101">
            <v>-639</v>
          </cell>
          <cell r="J101" t="str">
            <v>gaspetro</v>
          </cell>
        </row>
        <row r="102">
          <cell r="D102" t="str">
            <v>DIFERENÇA RESULTADO braspetro</v>
          </cell>
          <cell r="G102">
            <v>-704</v>
          </cell>
          <cell r="H102" t="str">
            <v>gaspetro</v>
          </cell>
          <cell r="I102">
            <v>19981</v>
          </cell>
        </row>
        <row r="103">
          <cell r="D103" t="str">
            <v>ELIM</v>
          </cell>
          <cell r="E103">
            <v>76233</v>
          </cell>
          <cell r="G103">
            <v>495</v>
          </cell>
          <cell r="H103" t="str">
            <v>lucros afret.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P_0324"/>
      <sheetName val="Gr_52"/>
      <sheetName val="Capa"/>
      <sheetName val="Índice"/>
      <sheetName val="PI"/>
      <sheetName val="Bal Mensal"/>
      <sheetName val="DRE"/>
      <sheetName val="DRE Mensal"/>
      <sheetName val="Mutação"/>
      <sheetName val="DFC"/>
      <sheetName val="DVA"/>
      <sheetName val="NOTA 1"/>
      <sheetName val="NOTA 2"/>
      <sheetName val="NOTA 3"/>
      <sheetName val="Nota 4 Mês 03"/>
      <sheetName val="Nota 4  ACUM_03"/>
      <sheetName val="Nota 5 Rec "/>
      <sheetName val="Plan1"/>
    </sheetNames>
    <sheetDataSet>
      <sheetData sheetId="0">
        <row r="4">
          <cell r="M4">
            <v>1000</v>
          </cell>
        </row>
        <row r="5">
          <cell r="M5">
            <v>1000</v>
          </cell>
        </row>
        <row r="6">
          <cell r="M6" t="str">
            <v>****</v>
          </cell>
        </row>
        <row r="8">
          <cell r="N8" t="str">
            <v xml:space="preserve">       Total em Reais</v>
          </cell>
          <cell r="P8" t="str">
            <v xml:space="preserve">       Total em Dólares</v>
          </cell>
        </row>
        <row r="9">
          <cell r="N9" t="str">
            <v xml:space="preserve">      (01.2024-03.2024)</v>
          </cell>
          <cell r="P9" t="str">
            <v xml:space="preserve">      (01.2024-03.2024)</v>
          </cell>
        </row>
        <row r="11">
          <cell r="N11">
            <v>1932966543.8699999</v>
          </cell>
          <cell r="O11" t="str">
            <v>R$</v>
          </cell>
          <cell r="P11">
            <v>666222462.13999999</v>
          </cell>
        </row>
        <row r="12">
          <cell r="D12" t="str">
            <v>11 - DISPONÍVEL</v>
          </cell>
          <cell r="N12">
            <v>241233144.49000001</v>
          </cell>
          <cell r="O12" t="str">
            <v>R$</v>
          </cell>
          <cell r="P12">
            <v>48283324.189999998</v>
          </cell>
        </row>
        <row r="13">
          <cell r="E13" t="str">
            <v>11.01 - BENS NUMERÁRIOS</v>
          </cell>
          <cell r="N13">
            <v>106522.71</v>
          </cell>
          <cell r="O13" t="str">
            <v>R$</v>
          </cell>
          <cell r="P13">
            <v>21320.71</v>
          </cell>
        </row>
        <row r="14">
          <cell r="F14" t="str">
            <v>11.01.1 - FUNÇÃO R$</v>
          </cell>
          <cell r="N14">
            <v>106522.71</v>
          </cell>
          <cell r="O14" t="str">
            <v>R$</v>
          </cell>
          <cell r="P14">
            <v>21320.71</v>
          </cell>
        </row>
        <row r="15">
          <cell r="G15">
            <v>110111000</v>
          </cell>
          <cell r="K15" t="str">
            <v>LIVRO CAIXA - SEDE</v>
          </cell>
          <cell r="N15">
            <v>15000</v>
          </cell>
          <cell r="O15" t="str">
            <v>R$</v>
          </cell>
          <cell r="P15">
            <v>3002.28</v>
          </cell>
        </row>
        <row r="16">
          <cell r="G16">
            <v>110111001</v>
          </cell>
          <cell r="K16" t="str">
            <v>LIVRO CAIXA - ALELO</v>
          </cell>
          <cell r="N16">
            <v>25522.71</v>
          </cell>
          <cell r="O16" t="str">
            <v>R$</v>
          </cell>
          <cell r="P16">
            <v>5108.42</v>
          </cell>
        </row>
        <row r="17">
          <cell r="G17">
            <v>110112000</v>
          </cell>
          <cell r="K17" t="str">
            <v>LIVRO CX .- CAMPINAS</v>
          </cell>
          <cell r="N17">
            <v>2000</v>
          </cell>
          <cell r="O17" t="str">
            <v>R$</v>
          </cell>
          <cell r="P17">
            <v>400.3</v>
          </cell>
        </row>
        <row r="18">
          <cell r="G18">
            <v>110112001</v>
          </cell>
          <cell r="K18" t="str">
            <v>LIVRO CX .- IACANGA</v>
          </cell>
          <cell r="N18">
            <v>6000</v>
          </cell>
          <cell r="O18" t="str">
            <v>R$</v>
          </cell>
          <cell r="P18">
            <v>1200.9100000000001</v>
          </cell>
        </row>
        <row r="19">
          <cell r="G19">
            <v>110112002</v>
          </cell>
          <cell r="K19" t="str">
            <v>LIVRO CX .- MIRANDOP</v>
          </cell>
          <cell r="N19">
            <v>5000</v>
          </cell>
          <cell r="O19" t="str">
            <v>R$</v>
          </cell>
          <cell r="P19">
            <v>1000.76</v>
          </cell>
        </row>
        <row r="20">
          <cell r="G20">
            <v>110112003</v>
          </cell>
          <cell r="K20" t="str">
            <v>LIVRO CX .- PAULINEA</v>
          </cell>
          <cell r="N20">
            <v>2000</v>
          </cell>
          <cell r="O20" t="str">
            <v>R$</v>
          </cell>
          <cell r="P20">
            <v>400.3</v>
          </cell>
        </row>
        <row r="21">
          <cell r="G21">
            <v>110112004</v>
          </cell>
          <cell r="K21" t="str">
            <v>LIVRO CX .- PENAPOLI</v>
          </cell>
          <cell r="N21">
            <v>4000</v>
          </cell>
          <cell r="O21" t="str">
            <v>R$</v>
          </cell>
          <cell r="P21">
            <v>800.61</v>
          </cell>
        </row>
        <row r="22">
          <cell r="G22">
            <v>110112005</v>
          </cell>
          <cell r="K22" t="str">
            <v>LIVRO CX .- S.CARLOS</v>
          </cell>
          <cell r="N22">
            <v>4000</v>
          </cell>
          <cell r="O22" t="str">
            <v>R$</v>
          </cell>
          <cell r="P22">
            <v>800.61</v>
          </cell>
        </row>
        <row r="23">
          <cell r="G23">
            <v>110112006</v>
          </cell>
          <cell r="K23" t="str">
            <v>LIVRO CX .- HORTOLAN</v>
          </cell>
          <cell r="N23">
            <v>5000</v>
          </cell>
          <cell r="O23" t="str">
            <v>R$</v>
          </cell>
          <cell r="P23">
            <v>1000.76</v>
          </cell>
        </row>
        <row r="24">
          <cell r="G24">
            <v>110112007</v>
          </cell>
          <cell r="K24" t="str">
            <v>LIVRO CX .- FAIXA</v>
          </cell>
          <cell r="N24">
            <v>2000</v>
          </cell>
          <cell r="O24" t="str">
            <v>R$</v>
          </cell>
          <cell r="P24">
            <v>400.3</v>
          </cell>
        </row>
        <row r="25">
          <cell r="G25">
            <v>110113001</v>
          </cell>
          <cell r="K25" t="str">
            <v>LIVRO CX .- CORUMBA</v>
          </cell>
          <cell r="N25">
            <v>2000</v>
          </cell>
          <cell r="O25" t="str">
            <v>R$</v>
          </cell>
          <cell r="P25">
            <v>400.3</v>
          </cell>
        </row>
        <row r="26">
          <cell r="G26">
            <v>110113002</v>
          </cell>
          <cell r="K26" t="str">
            <v>LIVRO CX .- MIRANDA</v>
          </cell>
          <cell r="N26">
            <v>2000</v>
          </cell>
          <cell r="O26" t="str">
            <v>R$</v>
          </cell>
          <cell r="P26">
            <v>400.3</v>
          </cell>
        </row>
        <row r="27">
          <cell r="G27">
            <v>110113003</v>
          </cell>
          <cell r="K27" t="str">
            <v>LIVRO CX .- ANASTACI</v>
          </cell>
          <cell r="N27">
            <v>2000</v>
          </cell>
          <cell r="O27" t="str">
            <v>R$</v>
          </cell>
          <cell r="P27">
            <v>400.3</v>
          </cell>
        </row>
        <row r="28">
          <cell r="G28">
            <v>110113004</v>
          </cell>
          <cell r="K28" t="str">
            <v>LIVRO CX .- ECOM C G</v>
          </cell>
          <cell r="N28">
            <v>3000</v>
          </cell>
          <cell r="O28" t="str">
            <v>R$</v>
          </cell>
          <cell r="P28">
            <v>600.46</v>
          </cell>
        </row>
        <row r="29">
          <cell r="G29">
            <v>110113005</v>
          </cell>
          <cell r="K29" t="str">
            <v>LIVRO CX .- RIBAS RP</v>
          </cell>
          <cell r="N29">
            <v>2000</v>
          </cell>
          <cell r="O29" t="str">
            <v>R$</v>
          </cell>
          <cell r="P29">
            <v>400.3</v>
          </cell>
        </row>
        <row r="30">
          <cell r="G30">
            <v>110113006</v>
          </cell>
          <cell r="K30" t="str">
            <v>LIVRO CX .- TRES LAG</v>
          </cell>
          <cell r="N30">
            <v>4000</v>
          </cell>
          <cell r="O30" t="str">
            <v>R$</v>
          </cell>
          <cell r="P30">
            <v>800.61</v>
          </cell>
        </row>
        <row r="31">
          <cell r="G31">
            <v>110113007</v>
          </cell>
          <cell r="K31" t="str">
            <v>LIVRO CX .- FX NORTE</v>
          </cell>
          <cell r="N31">
            <v>1000</v>
          </cell>
          <cell r="O31" t="str">
            <v>R$</v>
          </cell>
          <cell r="P31">
            <v>200.15</v>
          </cell>
        </row>
        <row r="32">
          <cell r="G32">
            <v>110114001</v>
          </cell>
          <cell r="K32" t="str">
            <v>LIVR. CX. - SIDEROPO</v>
          </cell>
          <cell r="N32">
            <v>4000</v>
          </cell>
          <cell r="O32" t="str">
            <v>R$</v>
          </cell>
          <cell r="P32">
            <v>800.61</v>
          </cell>
        </row>
        <row r="33">
          <cell r="G33">
            <v>110114002</v>
          </cell>
          <cell r="K33" t="str">
            <v>LIVR. CX. - FX SUL</v>
          </cell>
          <cell r="N33">
            <v>1000</v>
          </cell>
          <cell r="O33" t="str">
            <v>R$</v>
          </cell>
          <cell r="P33">
            <v>200.15</v>
          </cell>
        </row>
        <row r="34">
          <cell r="G34">
            <v>110115000</v>
          </cell>
          <cell r="K34" t="str">
            <v>LIVR CAIXA - ARAUCAR</v>
          </cell>
          <cell r="N34">
            <v>7000</v>
          </cell>
          <cell r="O34" t="str">
            <v>R$</v>
          </cell>
          <cell r="P34">
            <v>1401.06</v>
          </cell>
        </row>
        <row r="35">
          <cell r="G35">
            <v>110116000</v>
          </cell>
          <cell r="K35" t="str">
            <v>LIVRO CAIXA - CANOAS</v>
          </cell>
          <cell r="N35">
            <v>3000</v>
          </cell>
          <cell r="O35" t="str">
            <v>R$</v>
          </cell>
          <cell r="P35">
            <v>600.46</v>
          </cell>
        </row>
        <row r="36">
          <cell r="G36">
            <v>110117000</v>
          </cell>
          <cell r="K36" t="str">
            <v>LIVR CAIXA - BIGUAÇU</v>
          </cell>
          <cell r="N36">
            <v>3000</v>
          </cell>
          <cell r="O36" t="str">
            <v>R$</v>
          </cell>
          <cell r="P36">
            <v>600.46</v>
          </cell>
        </row>
        <row r="37">
          <cell r="G37">
            <v>110118000</v>
          </cell>
          <cell r="K37" t="str">
            <v>LIVR CAIXA - CAPÃO B</v>
          </cell>
          <cell r="N37">
            <v>2000</v>
          </cell>
          <cell r="O37" t="str">
            <v>R$</v>
          </cell>
          <cell r="P37">
            <v>400.3</v>
          </cell>
        </row>
        <row r="38">
          <cell r="E38" t="str">
            <v>11.02 - DEPÓSITOS BANCÁRIOS</v>
          </cell>
          <cell r="N38">
            <v>33283.360000000001</v>
          </cell>
          <cell r="O38" t="str">
            <v>R$</v>
          </cell>
          <cell r="P38">
            <v>6661.73</v>
          </cell>
        </row>
        <row r="39">
          <cell r="F39" t="str">
            <v>11.02.1 - FUNÇÃO R$</v>
          </cell>
          <cell r="N39">
            <v>33283.360000000001</v>
          </cell>
          <cell r="O39" t="str">
            <v>R$</v>
          </cell>
          <cell r="P39">
            <v>6661.73</v>
          </cell>
        </row>
        <row r="40">
          <cell r="G40">
            <v>110210201</v>
          </cell>
          <cell r="K40" t="str">
            <v>EXT.BB-CC.354.448-6</v>
          </cell>
          <cell r="N40">
            <v>1090.3900000000001</v>
          </cell>
          <cell r="O40" t="str">
            <v>R$</v>
          </cell>
          <cell r="P40">
            <v>218.24</v>
          </cell>
        </row>
        <row r="41">
          <cell r="G41">
            <v>110210801</v>
          </cell>
          <cell r="K41" t="str">
            <v>EXT.BB-CC.370.448-3</v>
          </cell>
          <cell r="N41">
            <v>369.63</v>
          </cell>
          <cell r="O41" t="str">
            <v>R$</v>
          </cell>
          <cell r="P41">
            <v>73.98</v>
          </cell>
        </row>
        <row r="42">
          <cell r="G42">
            <v>110211801</v>
          </cell>
          <cell r="K42" t="str">
            <v>EXT.BB-CC 350448-4</v>
          </cell>
          <cell r="N42">
            <v>118.1</v>
          </cell>
          <cell r="O42" t="str">
            <v>R$</v>
          </cell>
          <cell r="P42">
            <v>23.64</v>
          </cell>
        </row>
        <row r="43">
          <cell r="G43">
            <v>110212101</v>
          </cell>
          <cell r="K43" t="str">
            <v>EXT.SANTANDER AG2263</v>
          </cell>
          <cell r="N43">
            <v>9839.18</v>
          </cell>
          <cell r="O43" t="str">
            <v>R$</v>
          </cell>
          <cell r="P43">
            <v>1969.33</v>
          </cell>
        </row>
        <row r="44">
          <cell r="G44">
            <v>110213101</v>
          </cell>
          <cell r="K44" t="str">
            <v>EXT.CAIXA AG3080</v>
          </cell>
          <cell r="N44">
            <v>3785.37</v>
          </cell>
          <cell r="O44" t="str">
            <v>R$</v>
          </cell>
          <cell r="P44">
            <v>757.65</v>
          </cell>
        </row>
        <row r="45">
          <cell r="G45">
            <v>110214101</v>
          </cell>
          <cell r="K45" t="str">
            <v>EXT.BRADESCO AG2373</v>
          </cell>
          <cell r="N45">
            <v>13569.53</v>
          </cell>
          <cell r="O45" t="str">
            <v>R$</v>
          </cell>
          <cell r="P45">
            <v>2715.97</v>
          </cell>
        </row>
        <row r="46">
          <cell r="G46">
            <v>110214301</v>
          </cell>
          <cell r="K46" t="str">
            <v>EXT.ITAU BBA AG0706</v>
          </cell>
          <cell r="N46">
            <v>4511.16</v>
          </cell>
          <cell r="O46" t="str">
            <v>R$</v>
          </cell>
          <cell r="P46">
            <v>902.92</v>
          </cell>
        </row>
        <row r="47">
          <cell r="E47" t="str">
            <v>11.06 APLICAÇÕES EM CDB</v>
          </cell>
          <cell r="N47">
            <v>241093338.41999999</v>
          </cell>
          <cell r="O47" t="str">
            <v>R$</v>
          </cell>
          <cell r="P47">
            <v>48255341.75</v>
          </cell>
        </row>
        <row r="48">
          <cell r="F48">
            <v>110610100</v>
          </cell>
          <cell r="J48" t="str">
            <v>BANCO BRADESCO S/A</v>
          </cell>
          <cell r="N48">
            <v>135648805.69999999</v>
          </cell>
          <cell r="O48" t="str">
            <v>R$</v>
          </cell>
          <cell r="P48">
            <v>27150395.440000001</v>
          </cell>
        </row>
        <row r="49">
          <cell r="F49">
            <v>110610101</v>
          </cell>
          <cell r="J49" t="str">
            <v>BANCO SANTANDER S/A</v>
          </cell>
          <cell r="N49">
            <v>71792495.129999995</v>
          </cell>
          <cell r="O49" t="str">
            <v>R$</v>
          </cell>
          <cell r="P49">
            <v>14369419.789999999</v>
          </cell>
        </row>
        <row r="50">
          <cell r="F50">
            <v>110610105</v>
          </cell>
          <cell r="J50" t="str">
            <v>CEF</v>
          </cell>
          <cell r="N50">
            <v>33652037.590000004</v>
          </cell>
          <cell r="O50" t="str">
            <v>R$</v>
          </cell>
          <cell r="P50">
            <v>6735526.5199999996</v>
          </cell>
        </row>
        <row r="51">
          <cell r="D51" t="str">
            <v>12 - REALIZAVEL</v>
          </cell>
          <cell r="N51">
            <v>183267642.75</v>
          </cell>
          <cell r="O51" t="str">
            <v>R$</v>
          </cell>
          <cell r="P51">
            <v>36681406.43</v>
          </cell>
        </row>
        <row r="52">
          <cell r="E52" t="str">
            <v>12.02 - CLIENTES</v>
          </cell>
          <cell r="N52">
            <v>139584098.03999999</v>
          </cell>
          <cell r="O52" t="str">
            <v>R$</v>
          </cell>
          <cell r="P52">
            <v>27938052.52</v>
          </cell>
        </row>
        <row r="53">
          <cell r="F53" t="str">
            <v>12.02.1 - FUNÇÃO R$</v>
          </cell>
          <cell r="N53">
            <v>139584098.03999999</v>
          </cell>
          <cell r="O53" t="str">
            <v>R$</v>
          </cell>
          <cell r="P53">
            <v>27938052.52</v>
          </cell>
        </row>
        <row r="54">
          <cell r="G54" t="str">
            <v>12.02.1.01 - PETROBRAS</v>
          </cell>
          <cell r="N54">
            <v>114038187.65000001</v>
          </cell>
          <cell r="O54" t="str">
            <v>R$</v>
          </cell>
          <cell r="P54">
            <v>22824984.510000002</v>
          </cell>
        </row>
        <row r="55">
          <cell r="H55">
            <v>120210101</v>
          </cell>
          <cell r="L55" t="str">
            <v>VALORES A FATURAR -</v>
          </cell>
          <cell r="N55">
            <v>139566170.00999999</v>
          </cell>
          <cell r="O55" t="str">
            <v>R$</v>
          </cell>
          <cell r="P55">
            <v>27934464.190000001</v>
          </cell>
        </row>
        <row r="56">
          <cell r="H56">
            <v>120210102</v>
          </cell>
          <cell r="L56" t="str">
            <v>FATURAS A RECEBER</v>
          </cell>
          <cell r="N56">
            <v>-26946380.600000001</v>
          </cell>
          <cell r="O56" t="str">
            <v>R$</v>
          </cell>
          <cell r="P56">
            <v>-5393375.0899999999</v>
          </cell>
        </row>
        <row r="57">
          <cell r="H57">
            <v>120210104</v>
          </cell>
          <cell r="L57" t="str">
            <v>CR ALUGUEL DE FAIXA</v>
          </cell>
          <cell r="N57">
            <v>1418398.24</v>
          </cell>
          <cell r="O57" t="str">
            <v>R$</v>
          </cell>
          <cell r="P57">
            <v>283895.40999999997</v>
          </cell>
        </row>
        <row r="58">
          <cell r="G58" t="str">
            <v>12.02.1.03 - OUTROS CLIENTES</v>
          </cell>
          <cell r="N58">
            <v>25545910.390000001</v>
          </cell>
          <cell r="O58" t="str">
            <v>R$</v>
          </cell>
          <cell r="P58">
            <v>5113068.01</v>
          </cell>
        </row>
        <row r="59">
          <cell r="H59">
            <v>120210301</v>
          </cell>
          <cell r="L59" t="str">
            <v>VALORES A FATURAR -</v>
          </cell>
          <cell r="N59">
            <v>22097765.469999999</v>
          </cell>
          <cell r="O59" t="str">
            <v>R$</v>
          </cell>
          <cell r="P59">
            <v>4422914.51</v>
          </cell>
        </row>
        <row r="60">
          <cell r="H60">
            <v>120210302</v>
          </cell>
          <cell r="L60" t="str">
            <v>FATURAS A RECEBER</v>
          </cell>
          <cell r="N60">
            <v>3448144.92</v>
          </cell>
          <cell r="O60" t="str">
            <v>R$</v>
          </cell>
          <cell r="P60">
            <v>690153.5</v>
          </cell>
        </row>
        <row r="61">
          <cell r="E61" t="str">
            <v>12.10 - ADIANTAMENTOS A FORNEC.</v>
          </cell>
          <cell r="N61">
            <v>4075455.55</v>
          </cell>
          <cell r="O61" t="str">
            <v>R$</v>
          </cell>
          <cell r="P61">
            <v>815711.06</v>
          </cell>
        </row>
        <row r="62">
          <cell r="F62" t="str">
            <v>12.10.1 - FUNÇÃO R$</v>
          </cell>
          <cell r="N62">
            <v>4075453.5</v>
          </cell>
          <cell r="O62" t="str">
            <v>R$</v>
          </cell>
          <cell r="P62">
            <v>815710.64</v>
          </cell>
        </row>
        <row r="63">
          <cell r="G63">
            <v>121010500</v>
          </cell>
          <cell r="K63" t="str">
            <v>OUTRAS EMPRESAS</v>
          </cell>
          <cell r="N63">
            <v>4075453.5</v>
          </cell>
          <cell r="O63" t="str">
            <v>R$</v>
          </cell>
          <cell r="P63">
            <v>815710.64</v>
          </cell>
        </row>
        <row r="64">
          <cell r="F64" t="str">
            <v>12.10.2 - FUNÇÃO US$</v>
          </cell>
          <cell r="N64">
            <v>2.0499999999999998</v>
          </cell>
          <cell r="O64" t="str">
            <v>R$</v>
          </cell>
          <cell r="P64">
            <v>0.42</v>
          </cell>
        </row>
        <row r="65">
          <cell r="G65">
            <v>121020500</v>
          </cell>
          <cell r="K65" t="str">
            <v>OUTRAS EMPRESAS</v>
          </cell>
          <cell r="N65">
            <v>2.0499999999999998</v>
          </cell>
          <cell r="O65" t="str">
            <v>R$</v>
          </cell>
          <cell r="P65">
            <v>0.42</v>
          </cell>
        </row>
        <row r="66">
          <cell r="E66" t="str">
            <v>12.15 - OUTRAS CONTAS A RECEBER</v>
          </cell>
          <cell r="N66">
            <v>4881963.84</v>
          </cell>
          <cell r="O66" t="str">
            <v>R$</v>
          </cell>
          <cell r="P66">
            <v>977135.4</v>
          </cell>
        </row>
        <row r="67">
          <cell r="F67">
            <v>121510100</v>
          </cell>
          <cell r="J67" t="str">
            <v>PESSOA JURÍDICA</v>
          </cell>
          <cell r="N67">
            <v>-375783.81</v>
          </cell>
          <cell r="O67" t="str">
            <v>R$</v>
          </cell>
          <cell r="P67">
            <v>-75213.919999999998</v>
          </cell>
        </row>
        <row r="68">
          <cell r="F68">
            <v>121510101</v>
          </cell>
          <cell r="J68" t="str">
            <v>MPE MONTAGENS E PROJ</v>
          </cell>
          <cell r="N68">
            <v>5256388.6900000004</v>
          </cell>
          <cell r="O68" t="str">
            <v>R$</v>
          </cell>
          <cell r="P68">
            <v>1052077.32</v>
          </cell>
        </row>
        <row r="69">
          <cell r="F69">
            <v>121510200</v>
          </cell>
          <cell r="J69" t="str">
            <v>PESSOA  FÍSICA</v>
          </cell>
          <cell r="N69">
            <v>1358.96</v>
          </cell>
          <cell r="O69" t="str">
            <v>R$</v>
          </cell>
          <cell r="P69">
            <v>272</v>
          </cell>
        </row>
        <row r="70">
          <cell r="E70" t="str">
            <v>12.34 - DEBITO E CREDITO DE PESSOAL</v>
          </cell>
          <cell r="N70">
            <v>658649.44999999995</v>
          </cell>
          <cell r="O70" t="str">
            <v>R$</v>
          </cell>
          <cell r="P70">
            <v>131830.09</v>
          </cell>
        </row>
        <row r="71">
          <cell r="F71" t="str">
            <v>12.34.1 - FUNÇÃO R$</v>
          </cell>
          <cell r="N71">
            <v>658651.30000000005</v>
          </cell>
          <cell r="O71" t="str">
            <v>R$</v>
          </cell>
          <cell r="P71">
            <v>131830.45000000001</v>
          </cell>
        </row>
        <row r="72">
          <cell r="G72" t="str">
            <v>12.34.1.01 - ADIANTAMENTO PARA VIAGENS</v>
          </cell>
          <cell r="N72">
            <v>85884.86</v>
          </cell>
          <cell r="O72" t="str">
            <v>R$</v>
          </cell>
          <cell r="P72">
            <v>17190.04</v>
          </cell>
        </row>
        <row r="73">
          <cell r="H73">
            <v>123410100</v>
          </cell>
          <cell r="L73" t="str">
            <v>ADIANTAMENTOS PARA V</v>
          </cell>
          <cell r="N73">
            <v>93292.55</v>
          </cell>
          <cell r="O73" t="str">
            <v>R$</v>
          </cell>
          <cell r="P73">
            <v>18672.7</v>
          </cell>
        </row>
        <row r="74">
          <cell r="H74">
            <v>123410110</v>
          </cell>
          <cell r="L74" t="str">
            <v>ADIANTo  VIAGENS NAC</v>
          </cell>
          <cell r="N74">
            <v>-7407.69</v>
          </cell>
          <cell r="O74" t="str">
            <v>R$</v>
          </cell>
          <cell r="P74">
            <v>-1482.66</v>
          </cell>
        </row>
        <row r="75">
          <cell r="G75" t="str">
            <v>12.34.1.02 - DESPESAS REEMBOLSÁVEIS</v>
          </cell>
          <cell r="N75">
            <v>-1034792.42</v>
          </cell>
          <cell r="O75" t="str">
            <v>R$</v>
          </cell>
          <cell r="P75">
            <v>-207115.89</v>
          </cell>
        </row>
        <row r="76">
          <cell r="H76">
            <v>123410201</v>
          </cell>
          <cell r="L76" t="str">
            <v>REEMB.FUNC.CEDIDOS</v>
          </cell>
          <cell r="N76">
            <v>-1034792.42</v>
          </cell>
          <cell r="O76" t="str">
            <v>R$</v>
          </cell>
          <cell r="P76">
            <v>-207115.89</v>
          </cell>
        </row>
        <row r="77">
          <cell r="G77" t="str">
            <v>12.34.1.03 - ADIANTAMENTO DE</v>
          </cell>
          <cell r="N77">
            <v>123261.02</v>
          </cell>
          <cell r="O77" t="str">
            <v>R$</v>
          </cell>
          <cell r="P77">
            <v>24670.95</v>
          </cell>
        </row>
        <row r="78">
          <cell r="H78">
            <v>123410301</v>
          </cell>
          <cell r="L78" t="str">
            <v>ADTS SALARIO</v>
          </cell>
          <cell r="N78">
            <v>123261.02</v>
          </cell>
          <cell r="O78" t="str">
            <v>R$</v>
          </cell>
          <cell r="P78">
            <v>24670.95</v>
          </cell>
        </row>
        <row r="79">
          <cell r="G79" t="str">
            <v>ADIANTAMENTO DE 13 SALARIO</v>
          </cell>
          <cell r="N79">
            <v>1484297.84</v>
          </cell>
          <cell r="O79" t="str">
            <v>R$</v>
          </cell>
          <cell r="P79">
            <v>297085.34999999998</v>
          </cell>
        </row>
        <row r="80">
          <cell r="H80">
            <v>123410400</v>
          </cell>
          <cell r="L80" t="str">
            <v>ADT. 13º SALARIO</v>
          </cell>
          <cell r="N80">
            <v>1484297.84</v>
          </cell>
          <cell r="O80" t="str">
            <v>R$</v>
          </cell>
          <cell r="P80">
            <v>297085.34999999998</v>
          </cell>
        </row>
        <row r="81">
          <cell r="F81" t="str">
            <v>12.34.2 - FUNÇÃO US$</v>
          </cell>
          <cell r="N81">
            <v>-1.85</v>
          </cell>
          <cell r="O81" t="str">
            <v>R$</v>
          </cell>
          <cell r="P81">
            <v>-0.36</v>
          </cell>
        </row>
        <row r="82">
          <cell r="G82">
            <v>123420100</v>
          </cell>
          <cell r="K82" t="str">
            <v>ADIANTAMENTOS PARA V</v>
          </cell>
          <cell r="N82">
            <v>-1.85</v>
          </cell>
          <cell r="O82" t="str">
            <v>R$</v>
          </cell>
          <cell r="P82">
            <v>-0.36</v>
          </cell>
        </row>
        <row r="83">
          <cell r="E83" t="str">
            <v>12.40 - IMPOSTOS,TAXAS A RECUPERAR</v>
          </cell>
          <cell r="N83">
            <v>32089665.829999998</v>
          </cell>
          <cell r="O83" t="str">
            <v>R$</v>
          </cell>
          <cell r="P83">
            <v>6422814.5</v>
          </cell>
        </row>
        <row r="84">
          <cell r="F84">
            <v>124010101</v>
          </cell>
          <cell r="J84" t="str">
            <v>IRRF S/APLICAÇOES</v>
          </cell>
          <cell r="N84">
            <v>8826006.5199999996</v>
          </cell>
          <cell r="O84" t="str">
            <v>R$</v>
          </cell>
          <cell r="P84">
            <v>1766543.88</v>
          </cell>
        </row>
        <row r="85">
          <cell r="F85">
            <v>124010400</v>
          </cell>
          <cell r="J85" t="str">
            <v>ICMS</v>
          </cell>
          <cell r="N85">
            <v>2583587.5499999998</v>
          </cell>
          <cell r="O85" t="str">
            <v>R$</v>
          </cell>
          <cell r="P85">
            <v>517110.51</v>
          </cell>
        </row>
        <row r="86">
          <cell r="F86">
            <v>124010500</v>
          </cell>
          <cell r="J86" t="str">
            <v>IRPJ  ANTECIPAÇÃO</v>
          </cell>
          <cell r="N86">
            <v>14277480.720000001</v>
          </cell>
          <cell r="O86" t="str">
            <v>R$</v>
          </cell>
          <cell r="P86">
            <v>2857667.97</v>
          </cell>
        </row>
        <row r="87">
          <cell r="F87">
            <v>124010600</v>
          </cell>
          <cell r="J87" t="str">
            <v>CSLL ANTECIPAÇÃO</v>
          </cell>
          <cell r="N87">
            <v>6402591.04</v>
          </cell>
          <cell r="O87" t="str">
            <v>R$</v>
          </cell>
          <cell r="P87">
            <v>1281492.1399999999</v>
          </cell>
        </row>
        <row r="88">
          <cell r="E88" t="str">
            <v>12.49 - PIS / COFINS A RECUPERAR</v>
          </cell>
          <cell r="N88">
            <v>1977810.04</v>
          </cell>
          <cell r="O88" t="str">
            <v>R$</v>
          </cell>
          <cell r="P88">
            <v>395862.86</v>
          </cell>
        </row>
        <row r="89">
          <cell r="F89">
            <v>124910200</v>
          </cell>
          <cell r="J89" t="str">
            <v>PIS/COFINS  A RECUP</v>
          </cell>
          <cell r="N89">
            <v>1977810.04</v>
          </cell>
          <cell r="O89" t="str">
            <v>R$</v>
          </cell>
          <cell r="P89">
            <v>395862.86</v>
          </cell>
        </row>
        <row r="90">
          <cell r="D90" t="str">
            <v>13 - DESPESAS ANTECIPADAS</v>
          </cell>
          <cell r="N90">
            <v>731288.89</v>
          </cell>
          <cell r="O90" t="str">
            <v>R$</v>
          </cell>
          <cell r="P90">
            <v>146369.01999999999</v>
          </cell>
        </row>
        <row r="91">
          <cell r="E91" t="str">
            <v>13.01 - DESP. A APROP. EXERC. SEG.</v>
          </cell>
          <cell r="N91">
            <v>731288.89</v>
          </cell>
          <cell r="O91" t="str">
            <v>R$</v>
          </cell>
          <cell r="P91">
            <v>146369.01999999999</v>
          </cell>
        </row>
        <row r="92">
          <cell r="F92" t="str">
            <v>13.01.1 - FUNÇÃO R$</v>
          </cell>
          <cell r="N92">
            <v>731288.89</v>
          </cell>
          <cell r="O92" t="str">
            <v>R$</v>
          </cell>
          <cell r="P92">
            <v>146369.01999999999</v>
          </cell>
        </row>
        <row r="93">
          <cell r="G93">
            <v>130110200</v>
          </cell>
          <cell r="K93" t="str">
            <v>PRÊMIOS DE SEG. OPER</v>
          </cell>
          <cell r="N93">
            <v>232791.4</v>
          </cell>
          <cell r="O93" t="str">
            <v>R$</v>
          </cell>
          <cell r="P93">
            <v>46593.69</v>
          </cell>
        </row>
        <row r="94">
          <cell r="G94">
            <v>130110300</v>
          </cell>
          <cell r="K94" t="str">
            <v>OUTRAS DESPESAS</v>
          </cell>
          <cell r="N94">
            <v>498497.49</v>
          </cell>
          <cell r="O94" t="str">
            <v>R$</v>
          </cell>
          <cell r="P94">
            <v>99775.33</v>
          </cell>
        </row>
        <row r="95">
          <cell r="D95" t="str">
            <v>14 - NÃO CIRCULANTE</v>
          </cell>
          <cell r="N95">
            <v>106716932.17</v>
          </cell>
          <cell r="O95" t="str">
            <v>R$</v>
          </cell>
          <cell r="P95">
            <v>36347501.649999999</v>
          </cell>
        </row>
        <row r="96">
          <cell r="E96" t="str">
            <v>14.01 - PARTICIPAÇÕES SOCIETÁRIAS</v>
          </cell>
          <cell r="N96">
            <v>1150036.8600000001</v>
          </cell>
          <cell r="O96" t="str">
            <v>R$</v>
          </cell>
          <cell r="P96">
            <v>186978.72</v>
          </cell>
        </row>
        <row r="97">
          <cell r="F97">
            <v>140130201</v>
          </cell>
          <cell r="J97" t="str">
            <v>ASSOC.PETROBRAS SAUD</v>
          </cell>
          <cell r="N97">
            <v>1150036.8600000001</v>
          </cell>
          <cell r="O97" t="str">
            <v>R$</v>
          </cell>
          <cell r="P97">
            <v>186978.72</v>
          </cell>
        </row>
        <row r="98">
          <cell r="E98" t="str">
            <v>14.15 - OUTRAS CONTAS A RECEBER</v>
          </cell>
          <cell r="N98">
            <v>2967754.76</v>
          </cell>
          <cell r="O98" t="str">
            <v>R$</v>
          </cell>
          <cell r="P98">
            <v>1320878.21</v>
          </cell>
        </row>
        <row r="99">
          <cell r="F99">
            <v>140231000</v>
          </cell>
          <cell r="J99" t="str">
            <v>DEPOSITO JUDICIAL</v>
          </cell>
          <cell r="N99">
            <v>1438854.98</v>
          </cell>
          <cell r="O99" t="str">
            <v>R$</v>
          </cell>
          <cell r="P99">
            <v>1023211.5</v>
          </cell>
        </row>
        <row r="100">
          <cell r="F100">
            <v>140231001</v>
          </cell>
          <cell r="J100" t="str">
            <v>ASSOC.PETROBRAS SAUD</v>
          </cell>
          <cell r="N100">
            <v>1528899.78</v>
          </cell>
          <cell r="O100" t="str">
            <v>R$</v>
          </cell>
          <cell r="P100">
            <v>297666.71000000002</v>
          </cell>
        </row>
        <row r="101">
          <cell r="E101" t="str">
            <v>12.23 - INVENTARIO</v>
          </cell>
          <cell r="N101">
            <v>102599140.55</v>
          </cell>
          <cell r="O101" t="str">
            <v>R$</v>
          </cell>
          <cell r="P101">
            <v>34839644.719999999</v>
          </cell>
        </row>
        <row r="102">
          <cell r="F102">
            <v>122330100</v>
          </cell>
          <cell r="J102" t="str">
            <v>PEÇAS DE REPOSIÇÃO -</v>
          </cell>
          <cell r="N102">
            <v>82955034.549999997</v>
          </cell>
          <cell r="O102" t="str">
            <v>R$</v>
          </cell>
          <cell r="P102">
            <v>30494592.190000001</v>
          </cell>
        </row>
        <row r="103">
          <cell r="F103">
            <v>122330200</v>
          </cell>
          <cell r="J103" t="str">
            <v>MATERIAIS  DE  CONSU</v>
          </cell>
          <cell r="N103">
            <v>18189.16</v>
          </cell>
          <cell r="O103" t="str">
            <v>R$</v>
          </cell>
          <cell r="P103">
            <v>15518.69</v>
          </cell>
        </row>
        <row r="104">
          <cell r="F104">
            <v>122330300</v>
          </cell>
          <cell r="J104" t="str">
            <v>MAT.AUXILIARES DE OP</v>
          </cell>
          <cell r="N104">
            <v>310562.09000000003</v>
          </cell>
          <cell r="O104" t="str">
            <v>R$</v>
          </cell>
          <cell r="P104">
            <v>146765.07999999999</v>
          </cell>
        </row>
        <row r="105">
          <cell r="F105">
            <v>122330400</v>
          </cell>
          <cell r="J105" t="str">
            <v>CONJ. DE EQUIPAMENTO</v>
          </cell>
          <cell r="N105">
            <v>355449.93</v>
          </cell>
          <cell r="O105" t="str">
            <v>R$</v>
          </cell>
          <cell r="P105">
            <v>171706.69</v>
          </cell>
        </row>
        <row r="106">
          <cell r="F106">
            <v>122330700</v>
          </cell>
          <cell r="J106" t="str">
            <v>GAS NATURAL</v>
          </cell>
          <cell r="N106">
            <v>18959904.82</v>
          </cell>
          <cell r="O106" t="str">
            <v>R$</v>
          </cell>
          <cell r="P106">
            <v>4011062.07</v>
          </cell>
        </row>
        <row r="107">
          <cell r="D107" t="str">
            <v>15 - IMOBILIZADO</v>
          </cell>
          <cell r="N107">
            <v>1401017535.5699999</v>
          </cell>
          <cell r="O107" t="str">
            <v>R$</v>
          </cell>
          <cell r="P107">
            <v>544763860.88999999</v>
          </cell>
        </row>
        <row r="108">
          <cell r="E108" t="str">
            <v>15.01 - TERRENOS</v>
          </cell>
          <cell r="N108">
            <v>627488.38</v>
          </cell>
          <cell r="O108" t="str">
            <v>R$</v>
          </cell>
          <cell r="P108">
            <v>330403.33</v>
          </cell>
        </row>
        <row r="109">
          <cell r="F109">
            <v>150130100</v>
          </cell>
          <cell r="J109" t="str">
            <v>AQUISIÇÃO TERRENOS</v>
          </cell>
          <cell r="N109">
            <v>627488.38</v>
          </cell>
          <cell r="O109" t="str">
            <v>R$</v>
          </cell>
          <cell r="P109">
            <v>330403.33</v>
          </cell>
        </row>
        <row r="110">
          <cell r="E110" t="str">
            <v>15.02 - IMÓVEIS</v>
          </cell>
          <cell r="N110">
            <v>4000438.65</v>
          </cell>
          <cell r="O110" t="str">
            <v>R$</v>
          </cell>
          <cell r="P110">
            <v>1224763.8400000001</v>
          </cell>
        </row>
        <row r="111">
          <cell r="F111">
            <v>150230100</v>
          </cell>
          <cell r="J111" t="str">
            <v>AQUISIÇÃO IMÓVEIS</v>
          </cell>
          <cell r="N111">
            <v>3320758.07</v>
          </cell>
          <cell r="O111" t="str">
            <v>R$</v>
          </cell>
          <cell r="P111">
            <v>1528639.63</v>
          </cell>
        </row>
        <row r="112">
          <cell r="F112">
            <v>150230200</v>
          </cell>
          <cell r="J112" t="str">
            <v>IFRS 16 - IMOVEIS</v>
          </cell>
          <cell r="N112">
            <v>9619913.9600000009</v>
          </cell>
          <cell r="O112" t="str">
            <v>R$</v>
          </cell>
          <cell r="P112">
            <v>2174917.6800000002</v>
          </cell>
        </row>
        <row r="113">
          <cell r="F113">
            <v>150239900</v>
          </cell>
          <cell r="J113" t="str">
            <v>DEPRECIAÇÃO ACUMULAD</v>
          </cell>
          <cell r="N113">
            <v>-2855142.56</v>
          </cell>
          <cell r="O113" t="str">
            <v>R$</v>
          </cell>
          <cell r="P113">
            <v>-1310804.3700000001</v>
          </cell>
        </row>
        <row r="114">
          <cell r="F114">
            <v>150239901</v>
          </cell>
          <cell r="J114" t="str">
            <v>DEPRECIAÇÃO ACUMULAD</v>
          </cell>
          <cell r="N114">
            <v>-6085090.8200000003</v>
          </cell>
          <cell r="O114" t="str">
            <v>R$</v>
          </cell>
          <cell r="P114">
            <v>-1167989.1000000001</v>
          </cell>
        </row>
        <row r="115">
          <cell r="E115" t="str">
            <v>15.03 - BENFEITORIAS</v>
          </cell>
          <cell r="N115">
            <v>7933655.0700000003</v>
          </cell>
          <cell r="O115" t="str">
            <v>R$</v>
          </cell>
          <cell r="P115">
            <v>1628321.58</v>
          </cell>
        </row>
        <row r="116">
          <cell r="F116">
            <v>150330100</v>
          </cell>
          <cell r="J116" t="str">
            <v>AQUISIÇÃO BENFEIT.</v>
          </cell>
          <cell r="N116">
            <v>10259434.73</v>
          </cell>
          <cell r="O116" t="str">
            <v>R$</v>
          </cell>
          <cell r="P116">
            <v>2384665.5499999998</v>
          </cell>
        </row>
        <row r="117">
          <cell r="F117">
            <v>150339900</v>
          </cell>
          <cell r="J117" t="str">
            <v>DEPRECIAÇÃO ACUMULAD</v>
          </cell>
          <cell r="N117">
            <v>-2325779.66</v>
          </cell>
          <cell r="O117" t="str">
            <v>R$</v>
          </cell>
          <cell r="P117">
            <v>-756343.97</v>
          </cell>
        </row>
        <row r="118">
          <cell r="E118" t="str">
            <v>15.04 - MOVEIS.EQUIP.DE ESCRITÓRIO</v>
          </cell>
          <cell r="N118">
            <v>704020.37</v>
          </cell>
          <cell r="O118" t="str">
            <v>R$</v>
          </cell>
          <cell r="P118">
            <v>151480.20000000001</v>
          </cell>
        </row>
        <row r="119">
          <cell r="F119">
            <v>150430100</v>
          </cell>
          <cell r="J119" t="str">
            <v>AQUISIÇ. MOV/EQ. ESC</v>
          </cell>
          <cell r="N119">
            <v>4031523.87</v>
          </cell>
          <cell r="O119" t="str">
            <v>R$</v>
          </cell>
          <cell r="P119">
            <v>1640904.41</v>
          </cell>
        </row>
        <row r="120">
          <cell r="F120">
            <v>150439900</v>
          </cell>
          <cell r="J120" t="str">
            <v>DEPRECIAÇÃO ACUMULAD</v>
          </cell>
          <cell r="N120">
            <v>-3327503.5</v>
          </cell>
          <cell r="O120" t="str">
            <v>R$</v>
          </cell>
          <cell r="P120">
            <v>-1489424.21</v>
          </cell>
        </row>
        <row r="121">
          <cell r="E121" t="str">
            <v>15.08 - VEÍCULOS</v>
          </cell>
          <cell r="N121">
            <v>3665320.79</v>
          </cell>
          <cell r="O121" t="str">
            <v>R$</v>
          </cell>
          <cell r="P121">
            <v>763783.94</v>
          </cell>
        </row>
        <row r="122">
          <cell r="F122">
            <v>150830200</v>
          </cell>
          <cell r="J122" t="str">
            <v>IFRS 16 - VEICULOS</v>
          </cell>
          <cell r="N122">
            <v>8342465.0999999996</v>
          </cell>
          <cell r="O122" t="str">
            <v>R$</v>
          </cell>
          <cell r="P122">
            <v>1602794.37</v>
          </cell>
        </row>
        <row r="123">
          <cell r="F123">
            <v>150839901</v>
          </cell>
          <cell r="J123" t="str">
            <v>DEPRECIAÇÃO ACUMULAD</v>
          </cell>
          <cell r="N123">
            <v>-4677144.3099999996</v>
          </cell>
          <cell r="O123" t="str">
            <v>R$</v>
          </cell>
          <cell r="P123">
            <v>-839010.43</v>
          </cell>
        </row>
        <row r="124">
          <cell r="E124" t="str">
            <v>15.09 - MAQUINAS E EQUIP. OPERAC.</v>
          </cell>
          <cell r="N124">
            <v>2744368.09</v>
          </cell>
          <cell r="O124" t="str">
            <v>R$</v>
          </cell>
          <cell r="P124">
            <v>573060.49</v>
          </cell>
        </row>
        <row r="125">
          <cell r="F125">
            <v>150930100</v>
          </cell>
          <cell r="J125" t="str">
            <v>AQUISIÇ. MAQ/EQ. OP.</v>
          </cell>
          <cell r="N125">
            <v>24493436.620000001</v>
          </cell>
          <cell r="O125" t="str">
            <v>R$</v>
          </cell>
          <cell r="P125">
            <v>9749145.3200000003</v>
          </cell>
        </row>
        <row r="126">
          <cell r="F126">
            <v>150939900</v>
          </cell>
          <cell r="J126" t="str">
            <v>DEPRECIAÇÃO ACUMULAD</v>
          </cell>
          <cell r="N126">
            <v>-21749068.530000001</v>
          </cell>
          <cell r="O126" t="str">
            <v>R$</v>
          </cell>
          <cell r="P126">
            <v>-9176084.8300000001</v>
          </cell>
        </row>
        <row r="127">
          <cell r="E127" t="str">
            <v>15.13 - EQUIP. E INST. DE COMUNIC.</v>
          </cell>
          <cell r="N127">
            <v>2010173.78</v>
          </cell>
          <cell r="O127" t="str">
            <v>R$</v>
          </cell>
          <cell r="P127">
            <v>378478.6</v>
          </cell>
        </row>
        <row r="128">
          <cell r="F128">
            <v>151330100</v>
          </cell>
          <cell r="J128" t="str">
            <v>AQUISIÇÃO EQ. COMUN.</v>
          </cell>
          <cell r="N128">
            <v>9101789.5199999996</v>
          </cell>
          <cell r="O128" t="str">
            <v>R$</v>
          </cell>
          <cell r="P128">
            <v>3339162.1</v>
          </cell>
        </row>
        <row r="129">
          <cell r="F129">
            <v>151339900</v>
          </cell>
          <cell r="J129" t="str">
            <v>DEPRECIAÇÃO ACUMULAD</v>
          </cell>
          <cell r="N129">
            <v>-7091615.7400000002</v>
          </cell>
          <cell r="O129" t="str">
            <v>R$</v>
          </cell>
          <cell r="P129">
            <v>-2960683.5</v>
          </cell>
        </row>
        <row r="130">
          <cell r="E130" t="str">
            <v>15.15 - AQUISIÇÃO E DESENVOLVIMENTO SOFTWARE</v>
          </cell>
          <cell r="N130">
            <v>16802113.460000001</v>
          </cell>
          <cell r="O130" t="str">
            <v>R$</v>
          </cell>
          <cell r="P130">
            <v>3369816.39</v>
          </cell>
        </row>
        <row r="131">
          <cell r="F131">
            <v>151530100</v>
          </cell>
          <cell r="J131" t="str">
            <v>AQUISIÇ./DES. SOFTW.</v>
          </cell>
          <cell r="N131">
            <v>72070899.590000004</v>
          </cell>
          <cell r="O131" t="str">
            <v>R$</v>
          </cell>
          <cell r="P131">
            <v>24501949.039999999</v>
          </cell>
        </row>
        <row r="132">
          <cell r="F132">
            <v>151539900</v>
          </cell>
          <cell r="J132" t="str">
            <v>DEPRECIAÇÃO ACUMULAD</v>
          </cell>
          <cell r="N132">
            <v>-55268786.130000003</v>
          </cell>
          <cell r="O132" t="str">
            <v>R$</v>
          </cell>
          <cell r="P132">
            <v>-21132132.649999999</v>
          </cell>
        </row>
        <row r="133">
          <cell r="E133" t="str">
            <v>15.16 - EQUIP. E INST. PROC. DADOS</v>
          </cell>
          <cell r="N133">
            <v>2985047.8</v>
          </cell>
          <cell r="O133" t="str">
            <v>R$</v>
          </cell>
          <cell r="P133">
            <v>611037.88</v>
          </cell>
        </row>
        <row r="134">
          <cell r="F134">
            <v>151630100</v>
          </cell>
          <cell r="J134" t="str">
            <v>AQUISIÇ. EQ/PR.DADOS</v>
          </cell>
          <cell r="N134">
            <v>19714025.27</v>
          </cell>
          <cell r="O134" t="str">
            <v>R$</v>
          </cell>
          <cell r="P134">
            <v>7457633.9199999999</v>
          </cell>
        </row>
        <row r="135">
          <cell r="F135">
            <v>151639900</v>
          </cell>
          <cell r="J135" t="str">
            <v>DEPRECIAÇÃO ACUMULAD</v>
          </cell>
          <cell r="N135">
            <v>-16728977.470000001</v>
          </cell>
          <cell r="O135" t="str">
            <v>R$</v>
          </cell>
          <cell r="P135">
            <v>-6846596.04</v>
          </cell>
        </row>
        <row r="136">
          <cell r="E136" t="str">
            <v>15.17 - GASODUTO BOLIVIA-BRASIL</v>
          </cell>
          <cell r="N136">
            <v>1204385577.9100001</v>
          </cell>
          <cell r="O136" t="str">
            <v>R$</v>
          </cell>
          <cell r="P136">
            <v>504718775.56999999</v>
          </cell>
        </row>
        <row r="137">
          <cell r="F137" t="str">
            <v>15.17.3.01 - PERNA NORTE</v>
          </cell>
          <cell r="N137">
            <v>-0.01</v>
          </cell>
          <cell r="O137" t="str">
            <v>R$</v>
          </cell>
          <cell r="P137">
            <v>0</v>
          </cell>
        </row>
        <row r="138">
          <cell r="G138">
            <v>151730199</v>
          </cell>
          <cell r="K138" t="str">
            <v>DEPRECIAÇÃO ACUMULAD</v>
          </cell>
          <cell r="N138">
            <v>-0.01</v>
          </cell>
          <cell r="O138" t="str">
            <v>R$</v>
          </cell>
          <cell r="P138">
            <v>0</v>
          </cell>
        </row>
        <row r="139">
          <cell r="F139" t="str">
            <v>15.17.3.02 - PERNA SUL</v>
          </cell>
          <cell r="N139">
            <v>25906525.359999999</v>
          </cell>
          <cell r="O139" t="str">
            <v>R$</v>
          </cell>
          <cell r="P139">
            <v>5081614.7699999996</v>
          </cell>
        </row>
        <row r="140">
          <cell r="G140">
            <v>151730201</v>
          </cell>
          <cell r="K140" t="str">
            <v>CONSTR. GAS. P.SUL</v>
          </cell>
          <cell r="N140">
            <v>26366219.699999999</v>
          </cell>
          <cell r="O140" t="str">
            <v>R$</v>
          </cell>
          <cell r="P140">
            <v>5172206.76</v>
          </cell>
        </row>
        <row r="141">
          <cell r="G141">
            <v>151730299</v>
          </cell>
          <cell r="K141" t="str">
            <v>DEPRECIAÇÃO ACUMULAD</v>
          </cell>
          <cell r="N141">
            <v>-459694.34</v>
          </cell>
          <cell r="O141" t="str">
            <v>R$</v>
          </cell>
          <cell r="P141">
            <v>-90591.99</v>
          </cell>
        </row>
        <row r="142">
          <cell r="F142" t="str">
            <v>15.17.3.10 - GASODUTO PERNA NORTE</v>
          </cell>
          <cell r="N142">
            <v>822063437.44000006</v>
          </cell>
          <cell r="O142" t="str">
            <v>R$</v>
          </cell>
          <cell r="P142">
            <v>341601397.52999997</v>
          </cell>
        </row>
        <row r="143">
          <cell r="G143">
            <v>151731001</v>
          </cell>
          <cell r="K143" t="str">
            <v>GASODUTO PERNA NORTE</v>
          </cell>
          <cell r="N143">
            <v>1799074886.77</v>
          </cell>
          <cell r="O143" t="str">
            <v>R$</v>
          </cell>
          <cell r="P143">
            <v>1101320292.6700001</v>
          </cell>
        </row>
        <row r="144">
          <cell r="G144">
            <v>151731002</v>
          </cell>
          <cell r="K144" t="str">
            <v>ESTAÇÕES DE COMPRESS</v>
          </cell>
          <cell r="N144">
            <v>965999192.03999996</v>
          </cell>
          <cell r="O144" t="str">
            <v>R$</v>
          </cell>
          <cell r="P144">
            <v>394165961.49000001</v>
          </cell>
        </row>
        <row r="145">
          <cell r="G145">
            <v>151731003</v>
          </cell>
          <cell r="K145" t="str">
            <v>ESTAÇÕES DE ENTREGA</v>
          </cell>
          <cell r="N145">
            <v>105455171.94</v>
          </cell>
          <cell r="O145" t="str">
            <v>R$</v>
          </cell>
          <cell r="P145">
            <v>58288726.719999999</v>
          </cell>
        </row>
        <row r="146">
          <cell r="G146">
            <v>151731004</v>
          </cell>
          <cell r="K146" t="str">
            <v>ESTAÇÕES DE MEDIÇÃO</v>
          </cell>
          <cell r="N146">
            <v>21573796.420000002</v>
          </cell>
          <cell r="O146" t="str">
            <v>R$</v>
          </cell>
          <cell r="P146">
            <v>10999160.949999999</v>
          </cell>
        </row>
        <row r="147">
          <cell r="G147">
            <v>151731005</v>
          </cell>
          <cell r="K147" t="str">
            <v>ESTAÇÕES DE REDUÇÃO</v>
          </cell>
          <cell r="N147">
            <v>1037801.49</v>
          </cell>
          <cell r="O147" t="str">
            <v>R$</v>
          </cell>
          <cell r="P147">
            <v>813280.68</v>
          </cell>
        </row>
        <row r="148">
          <cell r="G148">
            <v>151731006</v>
          </cell>
          <cell r="K148" t="str">
            <v>ENCARGOS FINANCIAMEN</v>
          </cell>
          <cell r="N148">
            <v>490982669.66000003</v>
          </cell>
          <cell r="O148" t="str">
            <v>R$</v>
          </cell>
          <cell r="P148">
            <v>111040465.62</v>
          </cell>
        </row>
        <row r="149">
          <cell r="G149">
            <v>151731007</v>
          </cell>
          <cell r="K149" t="str">
            <v>CONSULTORIA FINANCEI</v>
          </cell>
          <cell r="N149">
            <v>9232239.4299999997</v>
          </cell>
          <cell r="O149" t="str">
            <v>R$</v>
          </cell>
          <cell r="P149">
            <v>8651425.9700000007</v>
          </cell>
        </row>
        <row r="150">
          <cell r="G150">
            <v>151731099</v>
          </cell>
          <cell r="K150" t="str">
            <v>DEPRECIAÇÃO ACUMULAD</v>
          </cell>
          <cell r="N150">
            <v>-2571292320.3099999</v>
          </cell>
          <cell r="O150" t="str">
            <v>R$</v>
          </cell>
          <cell r="P150">
            <v>-1343677916.5699999</v>
          </cell>
        </row>
        <row r="151">
          <cell r="F151" t="str">
            <v>15.17.3.20 - GASODUTO PERNA SUL</v>
          </cell>
          <cell r="N151">
            <v>356415615.12</v>
          </cell>
          <cell r="O151" t="str">
            <v>R$</v>
          </cell>
          <cell r="P151">
            <v>158035763.27000001</v>
          </cell>
        </row>
        <row r="152">
          <cell r="G152">
            <v>151732001</v>
          </cell>
          <cell r="K152" t="str">
            <v>GASODUTO PERNA SULGA</v>
          </cell>
          <cell r="N152">
            <v>1023680979.21</v>
          </cell>
          <cell r="O152" t="str">
            <v>R$</v>
          </cell>
          <cell r="P152">
            <v>596143808.73000002</v>
          </cell>
        </row>
        <row r="153">
          <cell r="G153">
            <v>151732002</v>
          </cell>
          <cell r="K153" t="str">
            <v>ESTAÇÕES DE COMPRESS</v>
          </cell>
          <cell r="N153">
            <v>107139366.53</v>
          </cell>
          <cell r="O153" t="str">
            <v>R$</v>
          </cell>
          <cell r="P153">
            <v>46858081.600000001</v>
          </cell>
        </row>
        <row r="154">
          <cell r="G154">
            <v>151732003</v>
          </cell>
          <cell r="K154" t="str">
            <v>ESTAÇÕES DE ENTREGA</v>
          </cell>
          <cell r="N154">
            <v>103962637.91</v>
          </cell>
          <cell r="O154" t="str">
            <v>R$</v>
          </cell>
          <cell r="P154">
            <v>52106250.460000001</v>
          </cell>
        </row>
        <row r="155">
          <cell r="G155">
            <v>151732004</v>
          </cell>
          <cell r="K155" t="str">
            <v>ESTAÇÕES DE MEDIÇÃO</v>
          </cell>
          <cell r="N155">
            <v>990720.74</v>
          </cell>
          <cell r="O155" t="str">
            <v>R$</v>
          </cell>
          <cell r="P155">
            <v>479832.62</v>
          </cell>
        </row>
        <row r="156">
          <cell r="G156">
            <v>151732005</v>
          </cell>
          <cell r="K156" t="str">
            <v>ESTAÇÕES DE REDUÇÃO</v>
          </cell>
          <cell r="N156">
            <v>1590413.33</v>
          </cell>
          <cell r="O156" t="str">
            <v>R$</v>
          </cell>
          <cell r="P156">
            <v>598035</v>
          </cell>
        </row>
        <row r="157">
          <cell r="G157">
            <v>151732006</v>
          </cell>
          <cell r="K157" t="str">
            <v>ENCARGOS FINANCIAMEN</v>
          </cell>
          <cell r="N157">
            <v>343549672.13</v>
          </cell>
          <cell r="O157" t="str">
            <v>R$</v>
          </cell>
          <cell r="P157">
            <v>62231118.829999998</v>
          </cell>
        </row>
        <row r="158">
          <cell r="G158">
            <v>151732007</v>
          </cell>
          <cell r="K158" t="str">
            <v>CONSULTORIA FINANCEI</v>
          </cell>
          <cell r="N158">
            <v>6459969.0099999998</v>
          </cell>
          <cell r="O158" t="str">
            <v>R$</v>
          </cell>
          <cell r="P158">
            <v>4848574.03</v>
          </cell>
        </row>
        <row r="159">
          <cell r="G159">
            <v>151732099</v>
          </cell>
          <cell r="K159" t="str">
            <v>DEPRECIAÇÃO ACUMULAD</v>
          </cell>
          <cell r="N159">
            <v>-1230958143.74</v>
          </cell>
          <cell r="O159" t="str">
            <v>R$</v>
          </cell>
          <cell r="P159">
            <v>-605229938</v>
          </cell>
        </row>
        <row r="160">
          <cell r="E160" t="str">
            <v>15.18 - IMOBILIZAÇÕES EM ANDAMENTO</v>
          </cell>
          <cell r="N160">
            <v>155159331.27000001</v>
          </cell>
          <cell r="O160" t="str">
            <v>R$</v>
          </cell>
          <cell r="P160">
            <v>31013939.07</v>
          </cell>
        </row>
        <row r="161">
          <cell r="F161" t="str">
            <v>15.18.3.02 - NOVAS ESTAÇÕES DE COMPRESSÃO</v>
          </cell>
          <cell r="N161">
            <v>155159331.27000001</v>
          </cell>
          <cell r="O161" t="str">
            <v>R$</v>
          </cell>
          <cell r="P161">
            <v>31013939.07</v>
          </cell>
        </row>
        <row r="162">
          <cell r="G162">
            <v>151830201</v>
          </cell>
          <cell r="K162" t="str">
            <v>PROJETOS E ORDENS</v>
          </cell>
          <cell r="N162">
            <v>155159331.27000001</v>
          </cell>
          <cell r="O162" t="str">
            <v>R$</v>
          </cell>
          <cell r="P162">
            <v>31013939.07</v>
          </cell>
        </row>
        <row r="163">
          <cell r="D163" t="str">
            <v>16 - DIFERIDO</v>
          </cell>
          <cell r="N163">
            <v>0</v>
          </cell>
          <cell r="O163" t="str">
            <v>R$</v>
          </cell>
          <cell r="P163">
            <v>-0.04</v>
          </cell>
        </row>
        <row r="164">
          <cell r="E164" t="str">
            <v>16.01 - GASTOS PREOPERACIONAIS</v>
          </cell>
          <cell r="N164">
            <v>0</v>
          </cell>
          <cell r="O164" t="str">
            <v>R$</v>
          </cell>
          <cell r="P164">
            <v>-0.04</v>
          </cell>
        </row>
        <row r="165">
          <cell r="F165" t="str">
            <v>16.01.3.01 - CUSTOS E DESP. ORG E ADMIN.</v>
          </cell>
          <cell r="N165">
            <v>0</v>
          </cell>
          <cell r="O165" t="str">
            <v>R$</v>
          </cell>
          <cell r="P165">
            <v>0</v>
          </cell>
        </row>
        <row r="166">
          <cell r="G166">
            <v>160130101</v>
          </cell>
          <cell r="K166" t="str">
            <v>DIFER. - ORG E ADMIN</v>
          </cell>
          <cell r="N166">
            <v>17744660.27</v>
          </cell>
          <cell r="O166" t="str">
            <v>R$</v>
          </cell>
          <cell r="P166">
            <v>12313067.789999999</v>
          </cell>
        </row>
        <row r="167">
          <cell r="G167">
            <v>160130199</v>
          </cell>
          <cell r="K167" t="str">
            <v>AMORTIZAÇÃO ACUMULAD</v>
          </cell>
          <cell r="N167">
            <v>-17744660.27</v>
          </cell>
          <cell r="O167" t="str">
            <v>R$</v>
          </cell>
          <cell r="P167">
            <v>-12313067.789999999</v>
          </cell>
        </row>
        <row r="168">
          <cell r="F168" t="str">
            <v>16.01.3.02 - CUSTO TR. DESENV. GASODUTO</v>
          </cell>
          <cell r="N168">
            <v>0</v>
          </cell>
          <cell r="O168" t="str">
            <v>R$</v>
          </cell>
          <cell r="P168">
            <v>0</v>
          </cell>
        </row>
        <row r="169">
          <cell r="G169">
            <v>160130201</v>
          </cell>
          <cell r="K169" t="str">
            <v>DIFER. - TR.DES.GAS.</v>
          </cell>
          <cell r="N169">
            <v>74847946.219999999</v>
          </cell>
          <cell r="O169" t="str">
            <v>R$</v>
          </cell>
          <cell r="P169">
            <v>64391569.100000001</v>
          </cell>
        </row>
        <row r="170">
          <cell r="G170">
            <v>160130299</v>
          </cell>
          <cell r="K170" t="str">
            <v>AMORTIZAÇÃO ACUMULAD</v>
          </cell>
          <cell r="N170">
            <v>-74847946.219999999</v>
          </cell>
          <cell r="O170" t="str">
            <v>R$</v>
          </cell>
          <cell r="P170">
            <v>-64391569.100000001</v>
          </cell>
        </row>
        <row r="171">
          <cell r="F171" t="str">
            <v>16.01.3.03 - AQUISIÇÃO / DESENV. SOFTW.</v>
          </cell>
          <cell r="N171">
            <v>0</v>
          </cell>
          <cell r="O171" t="str">
            <v>R$</v>
          </cell>
          <cell r="P171">
            <v>-0.02</v>
          </cell>
        </row>
        <row r="172">
          <cell r="G172">
            <v>160130301</v>
          </cell>
          <cell r="K172" t="str">
            <v>DIFER. - AQ/DES.SOFT</v>
          </cell>
          <cell r="N172">
            <v>324707.73</v>
          </cell>
          <cell r="O172" t="str">
            <v>R$</v>
          </cell>
          <cell r="P172">
            <v>111135.63</v>
          </cell>
        </row>
        <row r="173">
          <cell r="G173">
            <v>160130399</v>
          </cell>
          <cell r="K173" t="str">
            <v>AMORTIZAÇÃO ACUMULAD</v>
          </cell>
          <cell r="N173">
            <v>-324707.73</v>
          </cell>
          <cell r="O173" t="str">
            <v>R$</v>
          </cell>
          <cell r="P173">
            <v>-111135.65</v>
          </cell>
        </row>
        <row r="174">
          <cell r="F174" t="str">
            <v>16.01.3.04 - IMPLANTAÇÃO DE SISTEMA - SAP</v>
          </cell>
          <cell r="N174">
            <v>0</v>
          </cell>
          <cell r="O174" t="str">
            <v>R$</v>
          </cell>
          <cell r="P174">
            <v>0</v>
          </cell>
        </row>
        <row r="175">
          <cell r="G175">
            <v>160130401</v>
          </cell>
          <cell r="K175" t="str">
            <v>IMPLANTAÇÃO SIST SAP</v>
          </cell>
          <cell r="N175">
            <v>4586048.7300000004</v>
          </cell>
          <cell r="O175" t="str">
            <v>R$</v>
          </cell>
          <cell r="P175">
            <v>2797000.65</v>
          </cell>
        </row>
        <row r="176">
          <cell r="G176">
            <v>160130499</v>
          </cell>
          <cell r="K176" t="str">
            <v>AMORTIZAÇÃO ACUMULAD</v>
          </cell>
          <cell r="N176">
            <v>-4586048.7300000004</v>
          </cell>
          <cell r="O176" t="str">
            <v>R$</v>
          </cell>
          <cell r="P176">
            <v>-2797000.65</v>
          </cell>
        </row>
        <row r="177">
          <cell r="F177" t="str">
            <v>16.01.3.06 - IMPLANTAÇÃO DO SIST. RH</v>
          </cell>
          <cell r="N177">
            <v>0</v>
          </cell>
          <cell r="O177" t="str">
            <v>R$</v>
          </cell>
          <cell r="P177">
            <v>-0.02</v>
          </cell>
        </row>
        <row r="178">
          <cell r="G178">
            <v>160130601</v>
          </cell>
          <cell r="K178" t="str">
            <v>IMPLANTAÇÃO SIST RH</v>
          </cell>
          <cell r="N178">
            <v>0</v>
          </cell>
          <cell r="O178" t="str">
            <v>R$</v>
          </cell>
          <cell r="P178">
            <v>-0.02</v>
          </cell>
        </row>
        <row r="179">
          <cell r="N179">
            <v>-1808852518.6300001</v>
          </cell>
          <cell r="O179" t="str">
            <v>R$</v>
          </cell>
          <cell r="P179">
            <v>-646911571.5</v>
          </cell>
        </row>
        <row r="180">
          <cell r="D180" t="str">
            <v>21 - EXIGÍVEL</v>
          </cell>
          <cell r="N180">
            <v>-619501336.75999999</v>
          </cell>
          <cell r="O180" t="str">
            <v>R$</v>
          </cell>
          <cell r="P180">
            <v>-124007735.40000001</v>
          </cell>
        </row>
        <row r="181">
          <cell r="E181" t="str">
            <v>21.01 - FORNECEDORES / EMPREITEIROS</v>
          </cell>
          <cell r="N181">
            <v>-88670513.030000001</v>
          </cell>
          <cell r="O181" t="str">
            <v>R$</v>
          </cell>
          <cell r="P181">
            <v>-17749350.32</v>
          </cell>
        </row>
        <row r="182">
          <cell r="F182" t="str">
            <v>21.01.1 - FUNÇÃO R$</v>
          </cell>
          <cell r="N182">
            <v>-73193757.260000005</v>
          </cell>
          <cell r="O182" t="str">
            <v>R$</v>
          </cell>
          <cell r="P182">
            <v>-14651644.9</v>
          </cell>
        </row>
        <row r="183">
          <cell r="G183">
            <v>210110100</v>
          </cell>
          <cell r="K183" t="str">
            <v>FATURAS A EMITIR - P</v>
          </cell>
          <cell r="N183">
            <v>-15280718</v>
          </cell>
          <cell r="O183" t="str">
            <v>R$</v>
          </cell>
          <cell r="P183">
            <v>-3058835.38</v>
          </cell>
        </row>
        <row r="184">
          <cell r="G184">
            <v>210110110</v>
          </cell>
          <cell r="K184" t="str">
            <v>FATURAS A PAGAR VIAG</v>
          </cell>
          <cell r="N184">
            <v>2692.36</v>
          </cell>
          <cell r="O184" t="str">
            <v>R$</v>
          </cell>
          <cell r="P184">
            <v>538.95000000000005</v>
          </cell>
        </row>
        <row r="185">
          <cell r="G185">
            <v>210110120</v>
          </cell>
          <cell r="K185" t="str">
            <v>FATURAS A EMITIR - V</v>
          </cell>
          <cell r="N185">
            <v>-13094519.4</v>
          </cell>
          <cell r="O185" t="str">
            <v>R$</v>
          </cell>
          <cell r="P185">
            <v>-2621210.5499999998</v>
          </cell>
        </row>
        <row r="186">
          <cell r="G186">
            <v>210110200</v>
          </cell>
          <cell r="K186" t="str">
            <v>FATURAS A PAGAR</v>
          </cell>
          <cell r="N186">
            <v>-36674075.159999996</v>
          </cell>
          <cell r="O186" t="str">
            <v>R$</v>
          </cell>
          <cell r="P186">
            <v>-7341275.3499999996</v>
          </cell>
        </row>
        <row r="187">
          <cell r="G187">
            <v>210110400</v>
          </cell>
          <cell r="K187" t="str">
            <v>FATURAS A PAGAR IFRS</v>
          </cell>
          <cell r="N187">
            <v>-9709720.0299999993</v>
          </cell>
          <cell r="O187" t="str">
            <v>R$</v>
          </cell>
          <cell r="P187">
            <v>-1943654.42</v>
          </cell>
        </row>
        <row r="188">
          <cell r="G188">
            <v>210110401</v>
          </cell>
          <cell r="K188" t="str">
            <v>JUROS A VENCER- IFRS</v>
          </cell>
          <cell r="N188">
            <v>1562582.97</v>
          </cell>
          <cell r="O188" t="str">
            <v>R$</v>
          </cell>
          <cell r="P188">
            <v>312791.84999999998</v>
          </cell>
        </row>
        <row r="189">
          <cell r="F189" t="str">
            <v>21.01.2 - FUNÇÃO US$</v>
          </cell>
          <cell r="N189">
            <v>-15476755.77</v>
          </cell>
          <cell r="O189" t="str">
            <v>R$</v>
          </cell>
          <cell r="P189">
            <v>-3097705.42</v>
          </cell>
        </row>
        <row r="190">
          <cell r="G190">
            <v>210120200</v>
          </cell>
          <cell r="K190" t="str">
            <v>FATURAS A PAGAR (US$</v>
          </cell>
          <cell r="N190">
            <v>-15476755.77</v>
          </cell>
          <cell r="O190" t="str">
            <v>R$</v>
          </cell>
          <cell r="P190">
            <v>-3097705.42</v>
          </cell>
        </row>
        <row r="191">
          <cell r="E191" t="str">
            <v>21.03 - ADIANTAMENTOS DE CLIENTES</v>
          </cell>
          <cell r="N191">
            <v>-54094201.899999999</v>
          </cell>
          <cell r="O191" t="str">
            <v>R$</v>
          </cell>
          <cell r="P191">
            <v>-10827422.25</v>
          </cell>
        </row>
        <row r="192">
          <cell r="F192" t="str">
            <v>21.03.1 - FUNÇÃO R$</v>
          </cell>
          <cell r="N192">
            <v>-16346840.859999999</v>
          </cell>
          <cell r="O192" t="str">
            <v>R$</v>
          </cell>
          <cell r="P192">
            <v>-3272208.08</v>
          </cell>
        </row>
        <row r="193">
          <cell r="G193">
            <v>210310101</v>
          </cell>
          <cell r="K193" t="str">
            <v>PETROBRAS- PRE-PAGAM</v>
          </cell>
          <cell r="N193">
            <v>-43760217.32</v>
          </cell>
          <cell r="O193" t="str">
            <v>R$</v>
          </cell>
          <cell r="P193">
            <v>-8759752.0500000007</v>
          </cell>
        </row>
        <row r="194">
          <cell r="G194">
            <v>210310102</v>
          </cell>
          <cell r="K194" t="str">
            <v>PETROBRAS- FATURAMEN</v>
          </cell>
          <cell r="N194">
            <v>43758430.880000003</v>
          </cell>
          <cell r="O194" t="str">
            <v>R$</v>
          </cell>
          <cell r="P194">
            <v>8759394.4399999995</v>
          </cell>
        </row>
        <row r="195">
          <cell r="G195">
            <v>210310201</v>
          </cell>
          <cell r="K195" t="str">
            <v>PETROBRAS V CAMB.FAT</v>
          </cell>
          <cell r="N195">
            <v>-1296497.1599999999</v>
          </cell>
          <cell r="O195" t="str">
            <v>R$</v>
          </cell>
          <cell r="P195">
            <v>-259527.82</v>
          </cell>
        </row>
        <row r="196">
          <cell r="G196">
            <v>210310401</v>
          </cell>
          <cell r="K196" t="str">
            <v>PETROBRAS - EPS PRE</v>
          </cell>
          <cell r="N196">
            <v>-192734031.59999999</v>
          </cell>
          <cell r="O196" t="str">
            <v>R$</v>
          </cell>
          <cell r="P196">
            <v>-38580717.710000001</v>
          </cell>
        </row>
        <row r="197">
          <cell r="G197">
            <v>210310402</v>
          </cell>
          <cell r="K197" t="str">
            <v>PETROBRAS - EPS FAT</v>
          </cell>
          <cell r="N197">
            <v>179602214.28</v>
          </cell>
          <cell r="O197" t="str">
            <v>R$</v>
          </cell>
          <cell r="P197">
            <v>35952080.689999998</v>
          </cell>
        </row>
        <row r="198">
          <cell r="G198">
            <v>210310510</v>
          </cell>
          <cell r="K198" t="str">
            <v>MERCURIO</v>
          </cell>
          <cell r="N198">
            <v>-1916739.94</v>
          </cell>
          <cell r="O198" t="str">
            <v>R$</v>
          </cell>
          <cell r="P198">
            <v>-383685.63</v>
          </cell>
        </row>
        <row r="199">
          <cell r="F199" t="str">
            <v>21.03.2 - FUNÇÃO US$</v>
          </cell>
          <cell r="N199">
            <v>-37747361.039999999</v>
          </cell>
          <cell r="O199" t="str">
            <v>R$</v>
          </cell>
          <cell r="P199">
            <v>-7555214.1699999999</v>
          </cell>
        </row>
        <row r="200">
          <cell r="G200">
            <v>210320101</v>
          </cell>
          <cell r="K200" t="str">
            <v>PETROBRAS - TCO PRE</v>
          </cell>
          <cell r="N200">
            <v>-898457079.58000004</v>
          </cell>
          <cell r="O200" t="str">
            <v>R$</v>
          </cell>
          <cell r="P200">
            <v>-179828085.25999999</v>
          </cell>
        </row>
        <row r="201">
          <cell r="G201">
            <v>210320102</v>
          </cell>
          <cell r="K201" t="str">
            <v>PETROBRAS - TCO FATU</v>
          </cell>
          <cell r="N201">
            <v>860709718.53999996</v>
          </cell>
          <cell r="O201" t="str">
            <v>R$</v>
          </cell>
          <cell r="P201">
            <v>172272871.09</v>
          </cell>
        </row>
        <row r="202">
          <cell r="E202" t="str">
            <v>21.10 - ACIONISTAS-CONTA CORRENTE</v>
          </cell>
          <cell r="N202">
            <v>-202295021</v>
          </cell>
          <cell r="O202" t="str">
            <v>R$</v>
          </cell>
          <cell r="P202">
            <v>-40494639.479999997</v>
          </cell>
        </row>
        <row r="203">
          <cell r="F203" t="str">
            <v>21.10.1 - FUNÇÃO R$</v>
          </cell>
          <cell r="N203">
            <v>-202295021</v>
          </cell>
          <cell r="O203" t="str">
            <v>R$</v>
          </cell>
          <cell r="P203">
            <v>-40494639.479999997</v>
          </cell>
        </row>
        <row r="204">
          <cell r="G204">
            <v>211019999</v>
          </cell>
          <cell r="K204" t="str">
            <v>DIVIDENDOS A PAGAR</v>
          </cell>
          <cell r="N204">
            <v>-202295021</v>
          </cell>
          <cell r="O204" t="str">
            <v>R$</v>
          </cell>
          <cell r="P204">
            <v>-40494639.479999997</v>
          </cell>
        </row>
        <row r="205">
          <cell r="E205" t="str">
            <v>21.15 - OUTRAS CONTAS A PAGAR</v>
          </cell>
          <cell r="N205">
            <v>-68467311.010000005</v>
          </cell>
          <cell r="O205" t="str">
            <v>R$</v>
          </cell>
          <cell r="P205">
            <v>-13705523.07</v>
          </cell>
        </row>
        <row r="206">
          <cell r="F206" t="str">
            <v>21.15.1 - FUNÇÃO R$</v>
          </cell>
          <cell r="N206">
            <v>-68467311.010000005</v>
          </cell>
          <cell r="O206" t="str">
            <v>R$</v>
          </cell>
          <cell r="P206">
            <v>-13705523.07</v>
          </cell>
        </row>
        <row r="207">
          <cell r="G207">
            <v>211510100</v>
          </cell>
          <cell r="K207" t="str">
            <v>PESSOA JURIDICA</v>
          </cell>
          <cell r="N207">
            <v>-80800.759999999995</v>
          </cell>
          <cell r="O207" t="str">
            <v>R$</v>
          </cell>
          <cell r="P207">
            <v>-16174.39</v>
          </cell>
        </row>
        <row r="208">
          <cell r="G208">
            <v>211510300</v>
          </cell>
          <cell r="K208" t="str">
            <v>PROVISÃO CONTG.TRAB</v>
          </cell>
          <cell r="N208">
            <v>-3225877.62</v>
          </cell>
          <cell r="O208" t="str">
            <v>R$</v>
          </cell>
          <cell r="P208">
            <v>-645743.78</v>
          </cell>
        </row>
        <row r="209">
          <cell r="G209">
            <v>211510302</v>
          </cell>
          <cell r="K209" t="str">
            <v>PROVISÃO CONTG.CIVEL</v>
          </cell>
          <cell r="N209">
            <v>-64826212.289999999</v>
          </cell>
          <cell r="O209" t="str">
            <v>R$</v>
          </cell>
          <cell r="P209">
            <v>-12976661.92</v>
          </cell>
        </row>
        <row r="210">
          <cell r="G210">
            <v>211510303</v>
          </cell>
          <cell r="K210" t="str">
            <v>PROVISÃO DESAPROPRIA</v>
          </cell>
          <cell r="N210">
            <v>-334420.34000000003</v>
          </cell>
          <cell r="O210" t="str">
            <v>R$</v>
          </cell>
          <cell r="P210">
            <v>-66942.98</v>
          </cell>
        </row>
        <row r="211">
          <cell r="E211" t="str">
            <v>21.16 - IMPOSTO E ENC.SOCIAIS A REC.</v>
          </cell>
          <cell r="N211">
            <v>-13994641.99</v>
          </cell>
          <cell r="O211" t="str">
            <v>R$</v>
          </cell>
          <cell r="P211">
            <v>-2801393.62</v>
          </cell>
        </row>
        <row r="212">
          <cell r="F212" t="str">
            <v>21.16.1 - FUNÇÃO R$</v>
          </cell>
          <cell r="N212">
            <v>-13994641.99</v>
          </cell>
          <cell r="O212" t="str">
            <v>R$</v>
          </cell>
          <cell r="P212">
            <v>-2801393.62</v>
          </cell>
        </row>
        <row r="213">
          <cell r="G213" t="str">
            <v>21.16.1.01 - RETENÇÃO EMPREGADOS</v>
          </cell>
          <cell r="N213">
            <v>-1843066.05</v>
          </cell>
          <cell r="O213" t="str">
            <v>R$</v>
          </cell>
          <cell r="P213">
            <v>-368937.88</v>
          </cell>
        </row>
        <row r="214">
          <cell r="H214">
            <v>211610103</v>
          </cell>
          <cell r="L214" t="str">
            <v>INSS RETIDO EMPREG</v>
          </cell>
          <cell r="N214">
            <v>-743529.65</v>
          </cell>
          <cell r="O214" t="str">
            <v>R$</v>
          </cell>
          <cell r="P214">
            <v>-148836.91</v>
          </cell>
        </row>
        <row r="215">
          <cell r="H215">
            <v>211610104</v>
          </cell>
          <cell r="L215" t="str">
            <v>IRRF RETIDO EMPREG</v>
          </cell>
          <cell r="N215">
            <v>-1099373.6599999999</v>
          </cell>
          <cell r="O215" t="str">
            <v>R$</v>
          </cell>
          <cell r="P215">
            <v>-220068.39</v>
          </cell>
        </row>
        <row r="216">
          <cell r="H216">
            <v>211610105</v>
          </cell>
          <cell r="L216" t="str">
            <v>CONTR.SIND EMPREG</v>
          </cell>
          <cell r="N216">
            <v>-162.74</v>
          </cell>
          <cell r="O216" t="str">
            <v>R$</v>
          </cell>
          <cell r="P216">
            <v>-32.58</v>
          </cell>
        </row>
        <row r="217">
          <cell r="G217" t="str">
            <v>21.16.1.02 - CONTRIBUIÇÃO EMPREGADOR</v>
          </cell>
          <cell r="N217">
            <v>-12151575.939999999</v>
          </cell>
          <cell r="O217" t="str">
            <v>R$</v>
          </cell>
          <cell r="P217">
            <v>-2432455.7400000002</v>
          </cell>
        </row>
        <row r="218">
          <cell r="H218">
            <v>211610202</v>
          </cell>
          <cell r="L218" t="str">
            <v>FUNDAÇÃO PETROS</v>
          </cell>
          <cell r="N218">
            <v>-99155.64</v>
          </cell>
          <cell r="O218" t="str">
            <v>R$</v>
          </cell>
          <cell r="P218">
            <v>-19848.59</v>
          </cell>
        </row>
        <row r="219">
          <cell r="H219">
            <v>211610203</v>
          </cell>
          <cell r="L219" t="str">
            <v>INSS EMPRESA</v>
          </cell>
          <cell r="N219">
            <v>-4367163.32</v>
          </cell>
          <cell r="O219" t="str">
            <v>R$</v>
          </cell>
          <cell r="P219">
            <v>-874201.96</v>
          </cell>
        </row>
        <row r="220">
          <cell r="H220">
            <v>211610204</v>
          </cell>
          <cell r="L220" t="str">
            <v>FGTS</v>
          </cell>
          <cell r="N220">
            <v>-163554.57999999999</v>
          </cell>
          <cell r="O220" t="str">
            <v>R$</v>
          </cell>
          <cell r="P220">
            <v>-32739.73</v>
          </cell>
        </row>
        <row r="221">
          <cell r="H221">
            <v>211610205</v>
          </cell>
          <cell r="L221" t="str">
            <v>PROV.INSS S/FERIAS</v>
          </cell>
          <cell r="N221">
            <v>-3526948.97</v>
          </cell>
          <cell r="O221" t="str">
            <v>R$</v>
          </cell>
          <cell r="P221">
            <v>-706011.08</v>
          </cell>
        </row>
        <row r="222">
          <cell r="H222">
            <v>211610206</v>
          </cell>
          <cell r="L222" t="str">
            <v>PROV.FGTS S/FERIAS</v>
          </cell>
          <cell r="N222">
            <v>-1393817.58</v>
          </cell>
          <cell r="O222" t="str">
            <v>R$</v>
          </cell>
          <cell r="P222">
            <v>-279009.03999999998</v>
          </cell>
        </row>
        <row r="223">
          <cell r="H223">
            <v>211610207</v>
          </cell>
          <cell r="L223" t="str">
            <v>PROV.INSS S/13 SALAR</v>
          </cell>
          <cell r="N223">
            <v>-511961.79</v>
          </cell>
          <cell r="O223" t="str">
            <v>R$</v>
          </cell>
          <cell r="P223">
            <v>-102482.54</v>
          </cell>
        </row>
        <row r="224">
          <cell r="H224">
            <v>211610208</v>
          </cell>
          <cell r="L224" t="str">
            <v>PROV.FGTS S/13 SALAR</v>
          </cell>
          <cell r="N224">
            <v>-79336.160000000003</v>
          </cell>
          <cell r="O224" t="str">
            <v>R$</v>
          </cell>
          <cell r="P224">
            <v>-15881.21</v>
          </cell>
        </row>
        <row r="225">
          <cell r="H225">
            <v>211610209</v>
          </cell>
          <cell r="L225" t="str">
            <v>PROV.PETROS S/FERIAS</v>
          </cell>
          <cell r="N225">
            <v>-1755392.89</v>
          </cell>
          <cell r="O225" t="str">
            <v>R$</v>
          </cell>
          <cell r="P225">
            <v>-351387.8</v>
          </cell>
        </row>
        <row r="226">
          <cell r="H226">
            <v>211610210</v>
          </cell>
          <cell r="L226" t="str">
            <v>PROV.PETROS S/13 SAL</v>
          </cell>
          <cell r="N226">
            <v>-254245.01</v>
          </cell>
          <cell r="O226" t="str">
            <v>R$</v>
          </cell>
          <cell r="P226">
            <v>-50893.79</v>
          </cell>
        </row>
        <row r="227">
          <cell r="E227" t="str">
            <v>21.17 - FOLHAS A PAGAR</v>
          </cell>
          <cell r="N227">
            <v>-72728784.939999998</v>
          </cell>
          <cell r="O227" t="str">
            <v>R$</v>
          </cell>
          <cell r="P227">
            <v>-14558568.529999999</v>
          </cell>
        </row>
        <row r="228">
          <cell r="F228" t="str">
            <v>21.17.1 - FUNÇÃO R$</v>
          </cell>
          <cell r="N228">
            <v>-72728784.939999998</v>
          </cell>
          <cell r="O228" t="str">
            <v>R$</v>
          </cell>
          <cell r="P228">
            <v>-14558568.529999999</v>
          </cell>
        </row>
        <row r="229">
          <cell r="G229" t="str">
            <v>21.17.1.01 - SALARIOS A PAGAR</v>
          </cell>
          <cell r="N229">
            <v>-72728784.939999998</v>
          </cell>
          <cell r="O229" t="str">
            <v>R$</v>
          </cell>
          <cell r="P229">
            <v>-14558568.529999999</v>
          </cell>
        </row>
        <row r="230">
          <cell r="H230">
            <v>211710101</v>
          </cell>
          <cell r="L230" t="str">
            <v>SALARIOS A PAGAR</v>
          </cell>
          <cell r="N230">
            <v>-5188.1499999999996</v>
          </cell>
          <cell r="O230" t="str">
            <v>R$</v>
          </cell>
          <cell r="P230">
            <v>-1038.54</v>
          </cell>
        </row>
        <row r="231">
          <cell r="H231">
            <v>211710102</v>
          </cell>
          <cell r="L231" t="str">
            <v>PROV.FERIAS</v>
          </cell>
          <cell r="N231">
            <v>-17422719.949999999</v>
          </cell>
          <cell r="O231" t="str">
            <v>R$</v>
          </cell>
          <cell r="P231">
            <v>-3487613.09</v>
          </cell>
        </row>
        <row r="232">
          <cell r="H232">
            <v>211710103</v>
          </cell>
          <cell r="L232" t="str">
            <v>PROV. 13º SALARIO</v>
          </cell>
          <cell r="N232">
            <v>-1960561.25</v>
          </cell>
          <cell r="O232" t="str">
            <v>R$</v>
          </cell>
          <cell r="P232">
            <v>-392457.61</v>
          </cell>
        </row>
        <row r="233">
          <cell r="H233">
            <v>211710104</v>
          </cell>
          <cell r="L233" t="str">
            <v>SALARIO A PAGAR TBG</v>
          </cell>
          <cell r="N233">
            <v>512840</v>
          </cell>
          <cell r="O233" t="str">
            <v>R$</v>
          </cell>
          <cell r="P233">
            <v>102658.34</v>
          </cell>
        </row>
        <row r="234">
          <cell r="H234">
            <v>211710105</v>
          </cell>
          <cell r="L234" t="str">
            <v>PART. LUCROS EMPR</v>
          </cell>
          <cell r="N234">
            <v>-30774156.170000002</v>
          </cell>
          <cell r="O234" t="str">
            <v>R$</v>
          </cell>
          <cell r="P234">
            <v>-6160252.2599999998</v>
          </cell>
        </row>
        <row r="235">
          <cell r="H235">
            <v>211710106</v>
          </cell>
          <cell r="L235" t="str">
            <v>PREMIO POR DESEMPENH</v>
          </cell>
          <cell r="N235">
            <v>-23078999.420000002</v>
          </cell>
          <cell r="O235" t="str">
            <v>R$</v>
          </cell>
          <cell r="P235">
            <v>-4619865.37</v>
          </cell>
        </row>
        <row r="236">
          <cell r="E236" t="str">
            <v>21.40 - IMPOSTO E ENC.SOCIAIS A REC.</v>
          </cell>
          <cell r="N236">
            <v>-119250965.3</v>
          </cell>
          <cell r="O236" t="str">
            <v>R$</v>
          </cell>
          <cell r="P236">
            <v>-23870858.629999999</v>
          </cell>
        </row>
        <row r="237">
          <cell r="F237" t="str">
            <v>21.40.1 - FUNÇÃO R$</v>
          </cell>
          <cell r="N237">
            <v>-119250965.3</v>
          </cell>
          <cell r="O237" t="str">
            <v>R$</v>
          </cell>
          <cell r="P237">
            <v>-23870858.629999999</v>
          </cell>
        </row>
        <row r="238">
          <cell r="G238">
            <v>214010200</v>
          </cell>
          <cell r="K238" t="str">
            <v>IRPJ</v>
          </cell>
          <cell r="N238">
            <v>-67882224.579999998</v>
          </cell>
          <cell r="O238" t="str">
            <v>R$</v>
          </cell>
          <cell r="P238">
            <v>-13482857.859999999</v>
          </cell>
        </row>
        <row r="239">
          <cell r="G239">
            <v>214010300</v>
          </cell>
          <cell r="K239" t="str">
            <v>CONTRIBUIÇÃO SOCIAL</v>
          </cell>
          <cell r="N239">
            <v>-24406739.739999998</v>
          </cell>
          <cell r="O239" t="str">
            <v>R$</v>
          </cell>
          <cell r="P239">
            <v>-4990851.08</v>
          </cell>
        </row>
        <row r="240">
          <cell r="G240">
            <v>214010301</v>
          </cell>
          <cell r="K240" t="str">
            <v>CSLL RETIDO FONTE</v>
          </cell>
          <cell r="N240">
            <v>-359434.43</v>
          </cell>
          <cell r="O240" t="str">
            <v>R$</v>
          </cell>
          <cell r="P240">
            <v>-71950.2</v>
          </cell>
        </row>
        <row r="241">
          <cell r="G241">
            <v>214010402</v>
          </cell>
          <cell r="K241" t="str">
            <v>ICMS - DIF.ALIQUOTA</v>
          </cell>
          <cell r="N241">
            <v>-135352.74</v>
          </cell>
          <cell r="O241" t="str">
            <v>R$</v>
          </cell>
          <cell r="P241">
            <v>-27094.39</v>
          </cell>
        </row>
        <row r="242">
          <cell r="G242">
            <v>214010403</v>
          </cell>
          <cell r="K242" t="str">
            <v>ICMS - RECOLHIMENTO</v>
          </cell>
          <cell r="N242">
            <v>-163.37</v>
          </cell>
          <cell r="O242" t="str">
            <v>R$</v>
          </cell>
          <cell r="P242">
            <v>-32.700000000000003</v>
          </cell>
        </row>
        <row r="243">
          <cell r="G243">
            <v>214010500</v>
          </cell>
          <cell r="K243" t="str">
            <v>ISS</v>
          </cell>
          <cell r="N243">
            <v>-76189.179999999993</v>
          </cell>
          <cell r="O243" t="str">
            <v>R$</v>
          </cell>
          <cell r="P243">
            <v>-15251.26</v>
          </cell>
        </row>
        <row r="244">
          <cell r="G244">
            <v>214010501</v>
          </cell>
          <cell r="K244" t="str">
            <v>ISS RETIDO FONTE</v>
          </cell>
          <cell r="N244">
            <v>-882552.7</v>
          </cell>
          <cell r="O244" t="str">
            <v>R$</v>
          </cell>
          <cell r="P244">
            <v>-176666.01</v>
          </cell>
        </row>
        <row r="245">
          <cell r="G245">
            <v>214010601</v>
          </cell>
          <cell r="K245" t="str">
            <v>PIS RETIDO FONTE</v>
          </cell>
          <cell r="N245">
            <v>-177031.35</v>
          </cell>
          <cell r="O245" t="str">
            <v>R$</v>
          </cell>
          <cell r="P245">
            <v>-35437.449999999997</v>
          </cell>
        </row>
        <row r="246">
          <cell r="G246">
            <v>214010602</v>
          </cell>
          <cell r="K246" t="str">
            <v>PIS A RECOLHER</v>
          </cell>
          <cell r="N246">
            <v>-1059084.43</v>
          </cell>
          <cell r="O246" t="str">
            <v>R$</v>
          </cell>
          <cell r="P246">
            <v>-212003.45</v>
          </cell>
        </row>
        <row r="247">
          <cell r="G247">
            <v>214010701</v>
          </cell>
          <cell r="K247" t="str">
            <v>COFINS RETIDO FONTE</v>
          </cell>
          <cell r="N247">
            <v>-822873.41</v>
          </cell>
          <cell r="O247" t="str">
            <v>R$</v>
          </cell>
          <cell r="P247">
            <v>-164719.64000000001</v>
          </cell>
        </row>
        <row r="248">
          <cell r="G248">
            <v>214010702</v>
          </cell>
          <cell r="K248" t="str">
            <v>COFINS A RECOLHER</v>
          </cell>
          <cell r="N248">
            <v>-4874572.4000000004</v>
          </cell>
          <cell r="O248" t="str">
            <v>R$</v>
          </cell>
          <cell r="P248">
            <v>-975773.16</v>
          </cell>
        </row>
        <row r="249">
          <cell r="G249">
            <v>214010800</v>
          </cell>
          <cell r="K249" t="str">
            <v>IRRF-AUTÔNOMOS E SOC</v>
          </cell>
          <cell r="N249">
            <v>-170596.73</v>
          </cell>
          <cell r="O249" t="str">
            <v>R$</v>
          </cell>
          <cell r="P249">
            <v>-34149.4</v>
          </cell>
        </row>
        <row r="250">
          <cell r="G250">
            <v>214010900</v>
          </cell>
          <cell r="K250" t="str">
            <v>INSS - AUTONOMO</v>
          </cell>
          <cell r="N250">
            <v>-1794.28</v>
          </cell>
          <cell r="O250" t="str">
            <v>R$</v>
          </cell>
          <cell r="P250">
            <v>-359.17</v>
          </cell>
        </row>
        <row r="251">
          <cell r="G251">
            <v>214011000</v>
          </cell>
          <cell r="K251" t="str">
            <v>INSS FONTE - OS 209</v>
          </cell>
          <cell r="N251">
            <v>-755791.09</v>
          </cell>
          <cell r="O251" t="str">
            <v>R$</v>
          </cell>
          <cell r="P251">
            <v>-151291.35</v>
          </cell>
        </row>
        <row r="252">
          <cell r="G252">
            <v>214011500</v>
          </cell>
          <cell r="K252" t="str">
            <v>PROVISÃO ICMS OPERAC</v>
          </cell>
          <cell r="N252">
            <v>-14313890.960000001</v>
          </cell>
          <cell r="O252" t="str">
            <v>R$</v>
          </cell>
          <cell r="P252">
            <v>-2865299.66</v>
          </cell>
        </row>
        <row r="253">
          <cell r="G253">
            <v>214019800</v>
          </cell>
          <cell r="K253" t="str">
            <v>TRANSIT. IRRF e INSS</v>
          </cell>
          <cell r="N253">
            <v>-3332673.91</v>
          </cell>
          <cell r="O253" t="str">
            <v>R$</v>
          </cell>
          <cell r="P253">
            <v>-667121.85</v>
          </cell>
        </row>
        <row r="254">
          <cell r="E254" t="str">
            <v>21.41 - IMPOSTO PASSIVO DIFERIDO</v>
          </cell>
          <cell r="N254">
            <v>102.41</v>
          </cell>
          <cell r="O254" t="str">
            <v>R$</v>
          </cell>
          <cell r="P254">
            <v>20.5</v>
          </cell>
        </row>
        <row r="255">
          <cell r="F255">
            <v>214110200</v>
          </cell>
          <cell r="J255" t="str">
            <v>PIS/COFINS DIFERIDO</v>
          </cell>
          <cell r="N255">
            <v>102.41</v>
          </cell>
          <cell r="O255" t="str">
            <v>R$</v>
          </cell>
          <cell r="P255">
            <v>20.5</v>
          </cell>
        </row>
        <row r="256">
          <cell r="D256" t="str">
            <v>22 - NÃO CIRCULANTE</v>
          </cell>
          <cell r="N256">
            <v>-1066780114.74</v>
          </cell>
          <cell r="O256" t="str">
            <v>R$</v>
          </cell>
          <cell r="P256">
            <v>-213529412.15000001</v>
          </cell>
        </row>
        <row r="257">
          <cell r="E257" t="str">
            <v>22.03 - ADIANTAMENTO DE CLIENTES</v>
          </cell>
          <cell r="N257">
            <v>-693362802.63999999</v>
          </cell>
          <cell r="O257" t="str">
            <v>R$</v>
          </cell>
          <cell r="P257">
            <v>-138780065.99000001</v>
          </cell>
        </row>
        <row r="258">
          <cell r="F258" t="str">
            <v>22.03.1 - FUNÇÃO R$</v>
          </cell>
          <cell r="N258">
            <v>-82967482.120000005</v>
          </cell>
          <cell r="O258" t="str">
            <v>R$</v>
          </cell>
          <cell r="P258">
            <v>-16608151.23</v>
          </cell>
        </row>
        <row r="259">
          <cell r="G259">
            <v>220310401</v>
          </cell>
          <cell r="K259" t="str">
            <v>PETROBRAS - EPS</v>
          </cell>
          <cell r="N259">
            <v>-82967482.120000005</v>
          </cell>
          <cell r="O259" t="str">
            <v>R$</v>
          </cell>
          <cell r="P259">
            <v>-16608151.23</v>
          </cell>
        </row>
        <row r="260">
          <cell r="F260" t="str">
            <v>22.03.2 - FUNÇÃO US$</v>
          </cell>
          <cell r="N260">
            <v>-610395320.51999998</v>
          </cell>
          <cell r="O260" t="str">
            <v>R$</v>
          </cell>
          <cell r="P260">
            <v>-122171914.76000001</v>
          </cell>
        </row>
        <row r="261">
          <cell r="G261">
            <v>220320101</v>
          </cell>
          <cell r="K261" t="str">
            <v>PETROBRAS - TCO PRE</v>
          </cell>
          <cell r="N261">
            <v>-610395320.51999998</v>
          </cell>
          <cell r="O261" t="str">
            <v>R$</v>
          </cell>
          <cell r="P261">
            <v>-122171914.76000001</v>
          </cell>
        </row>
        <row r="262">
          <cell r="E262" t="str">
            <v>22.17 - FOLHA A PAGAR</v>
          </cell>
          <cell r="N262">
            <v>-123829989.5</v>
          </cell>
          <cell r="O262" t="str">
            <v>R$</v>
          </cell>
          <cell r="P262">
            <v>-24787811.170000002</v>
          </cell>
        </row>
        <row r="263">
          <cell r="F263">
            <v>221710100</v>
          </cell>
          <cell r="J263" t="str">
            <v>OBRIGAÇÃO ATUARIAL</v>
          </cell>
          <cell r="N263">
            <v>-11640389.58</v>
          </cell>
          <cell r="O263" t="str">
            <v>R$</v>
          </cell>
          <cell r="P263">
            <v>-2330128.4300000002</v>
          </cell>
        </row>
        <row r="264">
          <cell r="F264">
            <v>221710101</v>
          </cell>
          <cell r="J264" t="str">
            <v>AMS - FUTURAS APOSEN</v>
          </cell>
          <cell r="N264">
            <v>-112189599.92</v>
          </cell>
          <cell r="O264" t="str">
            <v>R$</v>
          </cell>
          <cell r="P264">
            <v>-22457682.739999998</v>
          </cell>
        </row>
        <row r="265">
          <cell r="E265" t="str">
            <v>22.41 - IMPOSTO PASSIVO DIFERIDO</v>
          </cell>
          <cell r="N265">
            <v>-249587322.59999999</v>
          </cell>
          <cell r="O265" t="str">
            <v>R$</v>
          </cell>
          <cell r="P265">
            <v>-49961534.990000002</v>
          </cell>
        </row>
        <row r="266">
          <cell r="F266">
            <v>224110100</v>
          </cell>
          <cell r="J266" t="str">
            <v>IR/CSLL  DIFERIDO LP</v>
          </cell>
          <cell r="N266">
            <v>-249587322.59999999</v>
          </cell>
          <cell r="O266" t="str">
            <v>R$</v>
          </cell>
          <cell r="P266">
            <v>-49961534.990000002</v>
          </cell>
        </row>
        <row r="267">
          <cell r="D267" t="str">
            <v>23 - CAPITAL SOCIAL</v>
          </cell>
          <cell r="N267">
            <v>-93000000</v>
          </cell>
          <cell r="O267" t="str">
            <v>R$</v>
          </cell>
          <cell r="P267">
            <v>-130321321.79000001</v>
          </cell>
        </row>
        <row r="268">
          <cell r="E268" t="str">
            <v>23.01 - CAPITAL SUBSCRITO</v>
          </cell>
          <cell r="N268">
            <v>-93000000</v>
          </cell>
          <cell r="O268" t="str">
            <v>R$</v>
          </cell>
          <cell r="P268">
            <v>-130321321.79000001</v>
          </cell>
        </row>
        <row r="269">
          <cell r="F269">
            <v>230130100</v>
          </cell>
          <cell r="J269" t="str">
            <v>PETROBRAS</v>
          </cell>
          <cell r="N269">
            <v>-47430000</v>
          </cell>
          <cell r="O269" t="str">
            <v>R$</v>
          </cell>
          <cell r="P269">
            <v>-66519496.850000001</v>
          </cell>
        </row>
        <row r="270">
          <cell r="F270">
            <v>230130200</v>
          </cell>
          <cell r="J270" t="str">
            <v>BBPP</v>
          </cell>
          <cell r="N270">
            <v>-26970000</v>
          </cell>
          <cell r="O270" t="str">
            <v>R$</v>
          </cell>
          <cell r="P270">
            <v>-37818618.810000002</v>
          </cell>
        </row>
        <row r="271">
          <cell r="F271">
            <v>230130300</v>
          </cell>
          <cell r="J271" t="str">
            <v>YPFB TRANSPORTES</v>
          </cell>
          <cell r="N271">
            <v>-18488400</v>
          </cell>
          <cell r="O271" t="str">
            <v>R$</v>
          </cell>
          <cell r="P271">
            <v>-17104784.449999999</v>
          </cell>
        </row>
        <row r="272">
          <cell r="F272">
            <v>230130400</v>
          </cell>
          <cell r="J272" t="str">
            <v>CORUMBA HOLDINGS</v>
          </cell>
          <cell r="N272">
            <v>-111600</v>
          </cell>
          <cell r="O272" t="str">
            <v>R$</v>
          </cell>
          <cell r="P272">
            <v>-8878421.6799999997</v>
          </cell>
        </row>
        <row r="273">
          <cell r="D273" t="str">
            <v>24 - RESERVAS</v>
          </cell>
          <cell r="N273">
            <v>-29571067.07</v>
          </cell>
          <cell r="O273" t="str">
            <v>R$</v>
          </cell>
          <cell r="P273">
            <v>-18610855.079999998</v>
          </cell>
        </row>
        <row r="274">
          <cell r="E274" t="str">
            <v>24.02 - RESERVA DE LUCROS</v>
          </cell>
          <cell r="N274">
            <v>-18600000</v>
          </cell>
          <cell r="O274" t="str">
            <v>R$</v>
          </cell>
          <cell r="P274">
            <v>-18904246.859999999</v>
          </cell>
        </row>
        <row r="275">
          <cell r="F275">
            <v>240230100</v>
          </cell>
          <cell r="J275" t="str">
            <v>RESERVA LEGAL</v>
          </cell>
          <cell r="N275">
            <v>-18600000</v>
          </cell>
          <cell r="O275" t="str">
            <v>R$</v>
          </cell>
          <cell r="P275">
            <v>-16463646.84</v>
          </cell>
        </row>
        <row r="276">
          <cell r="F276">
            <v>240230400</v>
          </cell>
          <cell r="J276" t="str">
            <v>DIVIDENDO ADICIONAL</v>
          </cell>
          <cell r="N276">
            <v>0</v>
          </cell>
          <cell r="O276" t="str">
            <v>R$</v>
          </cell>
          <cell r="P276">
            <v>-2440600.02</v>
          </cell>
        </row>
        <row r="277">
          <cell r="E277" t="str">
            <v>24.03 - AJUSTE DE AVALIAÇÃO PATRIMONIAL</v>
          </cell>
          <cell r="N277">
            <v>-10971067.07</v>
          </cell>
          <cell r="O277" t="str">
            <v>R$</v>
          </cell>
          <cell r="P277">
            <v>293391.78000000003</v>
          </cell>
        </row>
        <row r="278">
          <cell r="F278">
            <v>240330100</v>
          </cell>
          <cell r="J278" t="str">
            <v>OUTROS RES ABRANGENT</v>
          </cell>
          <cell r="N278">
            <v>-10971067.07</v>
          </cell>
          <cell r="O278" t="str">
            <v>R$</v>
          </cell>
          <cell r="P278">
            <v>293391.78000000003</v>
          </cell>
        </row>
        <row r="279">
          <cell r="D279" t="str">
            <v>27 - LUCROS OU PREJUÍZOS ACUM.</v>
          </cell>
          <cell r="N279">
            <v>-0.06</v>
          </cell>
          <cell r="O279" t="str">
            <v>R$</v>
          </cell>
          <cell r="P279">
            <v>-160442247.08000001</v>
          </cell>
        </row>
        <row r="280">
          <cell r="E280" t="str">
            <v>27.01 - LUCROS SUSPENSOS</v>
          </cell>
          <cell r="N280">
            <v>-0.06</v>
          </cell>
          <cell r="O280" t="str">
            <v>R$</v>
          </cell>
          <cell r="P280">
            <v>-160442247.08000001</v>
          </cell>
        </row>
        <row r="281">
          <cell r="F281">
            <v>270130100</v>
          </cell>
          <cell r="J281" t="str">
            <v>RESULTADO DO EXERCÍC</v>
          </cell>
          <cell r="N281">
            <v>-762121139.01999998</v>
          </cell>
          <cell r="O281" t="str">
            <v>R$</v>
          </cell>
          <cell r="P281">
            <v>-317872765.36000001</v>
          </cell>
        </row>
        <row r="282">
          <cell r="F282">
            <v>270130400</v>
          </cell>
          <cell r="J282" t="str">
            <v>DISTR.ANTECIP.LUCROS</v>
          </cell>
          <cell r="N282">
            <v>762121138.96000004</v>
          </cell>
          <cell r="O282" t="str">
            <v>R$</v>
          </cell>
          <cell r="P282">
            <v>157430518.28</v>
          </cell>
        </row>
        <row r="283">
          <cell r="N283">
            <v>-124114025.25</v>
          </cell>
          <cell r="O283" t="str">
            <v>R$</v>
          </cell>
          <cell r="P283">
            <v>-19310979.920000002</v>
          </cell>
        </row>
        <row r="284">
          <cell r="D284" t="str">
            <v>31 - RECEITA OPERACIONAL BRUTA</v>
          </cell>
          <cell r="N284">
            <v>-465565439.73000002</v>
          </cell>
          <cell r="O284" t="str">
            <v>R$</v>
          </cell>
          <cell r="P284">
            <v>-93859483.569999993</v>
          </cell>
        </row>
        <row r="285">
          <cell r="E285" t="str">
            <v>31.01 - PRESTAÇÃO DE SERVIÇOS</v>
          </cell>
          <cell r="N285">
            <v>-464458090.02999997</v>
          </cell>
          <cell r="O285" t="str">
            <v>R$</v>
          </cell>
          <cell r="P285">
            <v>-93636515.290000007</v>
          </cell>
        </row>
        <row r="286">
          <cell r="F286" t="str">
            <v>31.01.3.02 - TARIFA TRANSPORTE TCO</v>
          </cell>
          <cell r="N286">
            <v>-12882070.359999999</v>
          </cell>
          <cell r="O286" t="str">
            <v>R$</v>
          </cell>
          <cell r="P286">
            <v>-2598177.36</v>
          </cell>
        </row>
        <row r="287">
          <cell r="G287">
            <v>310130201</v>
          </cell>
          <cell r="K287" t="str">
            <v>PETROBRAS TCO</v>
          </cell>
          <cell r="N287">
            <v>-12882070.359999999</v>
          </cell>
          <cell r="O287" t="str">
            <v>R$</v>
          </cell>
          <cell r="P287">
            <v>-2598177.36</v>
          </cell>
        </row>
        <row r="288">
          <cell r="F288" t="str">
            <v>31.01.3.04 - SERVIÇO DE TRANSPORTE FIRME</v>
          </cell>
          <cell r="N288">
            <v>-11502501.300000001</v>
          </cell>
          <cell r="O288" t="str">
            <v>R$</v>
          </cell>
          <cell r="P288">
            <v>-2318220.63</v>
          </cell>
        </row>
        <row r="289">
          <cell r="G289">
            <v>310130401</v>
          </cell>
          <cell r="K289" t="str">
            <v>PETROBRAS -  FIRME</v>
          </cell>
          <cell r="N289">
            <v>-11502501.300000001</v>
          </cell>
          <cell r="O289" t="str">
            <v>R$</v>
          </cell>
          <cell r="P289">
            <v>-2318220.63</v>
          </cell>
        </row>
        <row r="290">
          <cell r="F290" t="str">
            <v>31.01.3.05 - SERVIÇO TRANSPORTE NÃO FIRME</v>
          </cell>
          <cell r="N290">
            <v>-437622699.38999999</v>
          </cell>
          <cell r="O290" t="str">
            <v>R$</v>
          </cell>
          <cell r="P290">
            <v>-88225144.719999999</v>
          </cell>
        </row>
        <row r="291">
          <cell r="G291">
            <v>310130501</v>
          </cell>
          <cell r="K291" t="str">
            <v>CHAMADA PUBLICA</v>
          </cell>
          <cell r="N291">
            <v>-403572840.43000001</v>
          </cell>
          <cell r="O291" t="str">
            <v>R$</v>
          </cell>
          <cell r="P291">
            <v>-81374914.890000001</v>
          </cell>
        </row>
        <row r="292">
          <cell r="G292">
            <v>310130502</v>
          </cell>
          <cell r="K292" t="str">
            <v>CURTO PRAZO</v>
          </cell>
          <cell r="N292">
            <v>-14563558.800000001</v>
          </cell>
          <cell r="O292" t="str">
            <v>R$</v>
          </cell>
          <cell r="P292">
            <v>-2924766.27</v>
          </cell>
        </row>
        <row r="293">
          <cell r="G293">
            <v>310130504</v>
          </cell>
          <cell r="K293" t="str">
            <v>SERV CONEXÃO</v>
          </cell>
          <cell r="N293">
            <v>-211502.34</v>
          </cell>
          <cell r="O293" t="str">
            <v>R$</v>
          </cell>
          <cell r="P293">
            <v>-42545.62</v>
          </cell>
        </row>
        <row r="294">
          <cell r="G294">
            <v>310130505</v>
          </cell>
          <cell r="K294" t="str">
            <v>SERVIÇO DE BALANCEAM</v>
          </cell>
          <cell r="N294">
            <v>-19274797.82</v>
          </cell>
          <cell r="O294" t="str">
            <v>R$</v>
          </cell>
          <cell r="P294">
            <v>-3882917.94</v>
          </cell>
        </row>
        <row r="295">
          <cell r="F295" t="str">
            <v>31.01.3.06 - SERVIÇO OUTROS</v>
          </cell>
          <cell r="N295">
            <v>-2450818.98</v>
          </cell>
          <cell r="O295" t="str">
            <v>R$</v>
          </cell>
          <cell r="P295">
            <v>-494972.58</v>
          </cell>
        </row>
        <row r="296">
          <cell r="G296">
            <v>310135101</v>
          </cell>
          <cell r="K296" t="str">
            <v>CESSAO P/PETROBRAS</v>
          </cell>
          <cell r="N296">
            <v>-2450818.98</v>
          </cell>
          <cell r="O296" t="str">
            <v>R$</v>
          </cell>
          <cell r="P296">
            <v>-494972.58</v>
          </cell>
        </row>
        <row r="297">
          <cell r="E297" t="str">
            <v>31.02 - VENDA DE GAS DE BALANCEAMENTO</v>
          </cell>
          <cell r="N297">
            <v>-1107349.7</v>
          </cell>
          <cell r="O297" t="str">
            <v>R$</v>
          </cell>
          <cell r="P297">
            <v>-222968.28</v>
          </cell>
        </row>
        <row r="298">
          <cell r="F298">
            <v>310230101</v>
          </cell>
          <cell r="J298" t="str">
            <v>VENDA DE GÁS BALANC</v>
          </cell>
          <cell r="N298">
            <v>-1107349.7</v>
          </cell>
          <cell r="O298" t="str">
            <v>R$</v>
          </cell>
          <cell r="P298">
            <v>-222968.28</v>
          </cell>
        </row>
        <row r="299">
          <cell r="D299" t="str">
            <v>32 - DEDUÇÕES DA RECEITA OPER. BRUTA</v>
          </cell>
          <cell r="N299">
            <v>84298733.430000007</v>
          </cell>
          <cell r="O299" t="str">
            <v>R$</v>
          </cell>
          <cell r="P299">
            <v>16992052.199999999</v>
          </cell>
        </row>
        <row r="300">
          <cell r="E300" t="str">
            <v>32.01 - IMPOSTOS E CONTR. FATURAM.</v>
          </cell>
          <cell r="N300">
            <v>84298733.430000007</v>
          </cell>
          <cell r="O300" t="str">
            <v>R$</v>
          </cell>
          <cell r="P300">
            <v>16992052.199999999</v>
          </cell>
        </row>
        <row r="301">
          <cell r="F301">
            <v>320130101</v>
          </cell>
          <cell r="J301" t="str">
            <v>ICMS S/FATURAMENTO</v>
          </cell>
          <cell r="N301">
            <v>45235434.030000001</v>
          </cell>
          <cell r="O301" t="str">
            <v>R$</v>
          </cell>
          <cell r="P301">
            <v>9117573.7400000002</v>
          </cell>
        </row>
        <row r="302">
          <cell r="F302">
            <v>320130200</v>
          </cell>
          <cell r="J302" t="str">
            <v>ISS</v>
          </cell>
          <cell r="N302">
            <v>185653.01</v>
          </cell>
          <cell r="O302" t="str">
            <v>R$</v>
          </cell>
          <cell r="P302">
            <v>37529.57</v>
          </cell>
        </row>
        <row r="303">
          <cell r="F303">
            <v>320130300</v>
          </cell>
          <cell r="J303" t="str">
            <v>PIS S/FATURAMENTO</v>
          </cell>
          <cell r="N303">
            <v>6934931.6500000004</v>
          </cell>
          <cell r="O303" t="str">
            <v>R$</v>
          </cell>
          <cell r="P303">
            <v>1397942.19</v>
          </cell>
        </row>
        <row r="304">
          <cell r="F304">
            <v>320130401</v>
          </cell>
          <cell r="J304" t="str">
            <v>COFINS S/FATURAMENTO</v>
          </cell>
          <cell r="N304">
            <v>31942714.739999998</v>
          </cell>
          <cell r="O304" t="str">
            <v>R$</v>
          </cell>
          <cell r="P304">
            <v>6439006.7000000002</v>
          </cell>
        </row>
        <row r="305">
          <cell r="D305" t="str">
            <v>33 - CUSTO OPERACIONAL</v>
          </cell>
          <cell r="N305">
            <v>126650094.77</v>
          </cell>
          <cell r="O305" t="str">
            <v>R$</v>
          </cell>
          <cell r="P305">
            <v>37588517.960000001</v>
          </cell>
        </row>
        <row r="306">
          <cell r="E306" t="str">
            <v>33.01 - CUSTO DA PRESTAÇÃO DE SERV.</v>
          </cell>
          <cell r="N306">
            <v>110064991.8</v>
          </cell>
          <cell r="O306" t="str">
            <v>R$</v>
          </cell>
          <cell r="P306">
            <v>34242637.899999999</v>
          </cell>
        </row>
        <row r="307">
          <cell r="F307" t="str">
            <v>33.01.3.01 - DEPRECIAÇÃO E AMORTIZAÇÃO</v>
          </cell>
          <cell r="N307">
            <v>54989704.770000003</v>
          </cell>
          <cell r="O307" t="str">
            <v>R$</v>
          </cell>
          <cell r="P307">
            <v>23175562.510000002</v>
          </cell>
        </row>
        <row r="308">
          <cell r="G308">
            <v>330130101</v>
          </cell>
          <cell r="K308" t="str">
            <v>DEPR. GASODUTO</v>
          </cell>
          <cell r="N308">
            <v>52875970.450000003</v>
          </cell>
          <cell r="O308" t="str">
            <v>R$</v>
          </cell>
          <cell r="P308">
            <v>22743202.170000002</v>
          </cell>
        </row>
        <row r="309">
          <cell r="G309">
            <v>330130102</v>
          </cell>
          <cell r="K309" t="str">
            <v>DEPR. GASODUTO - PER</v>
          </cell>
          <cell r="N309">
            <v>459694.35</v>
          </cell>
          <cell r="O309" t="str">
            <v>R$</v>
          </cell>
          <cell r="P309">
            <v>90591.99</v>
          </cell>
        </row>
        <row r="310">
          <cell r="G310">
            <v>330130103</v>
          </cell>
          <cell r="K310" t="str">
            <v>DEPR.OUTROS ATIVOS</v>
          </cell>
          <cell r="N310">
            <v>336460.51</v>
          </cell>
          <cell r="O310" t="str">
            <v>R$</v>
          </cell>
          <cell r="P310">
            <v>77057.759999999995</v>
          </cell>
        </row>
        <row r="311">
          <cell r="G311">
            <v>330130106</v>
          </cell>
          <cell r="K311" t="str">
            <v>DEPR.OUTROS ATIVOS</v>
          </cell>
          <cell r="N311">
            <v>1317579.46</v>
          </cell>
          <cell r="O311" t="str">
            <v>R$</v>
          </cell>
          <cell r="P311">
            <v>264710.59000000003</v>
          </cell>
        </row>
        <row r="312">
          <cell r="F312" t="str">
            <v>33.01.3.02 - MÃO-DE-OBRA DIRETA</v>
          </cell>
          <cell r="N312">
            <v>27900634.100000001</v>
          </cell>
          <cell r="O312" t="str">
            <v>R$</v>
          </cell>
          <cell r="P312">
            <v>5605051.0999999996</v>
          </cell>
        </row>
        <row r="313">
          <cell r="G313">
            <v>330130201</v>
          </cell>
          <cell r="K313" t="str">
            <v>PESSOAL CONTRATADO</v>
          </cell>
          <cell r="N313">
            <v>74091.27</v>
          </cell>
          <cell r="O313" t="str">
            <v>R$</v>
          </cell>
          <cell r="P313">
            <v>14883.77</v>
          </cell>
        </row>
        <row r="314">
          <cell r="G314">
            <v>330130210</v>
          </cell>
          <cell r="K314" t="str">
            <v>SALARIO   - TBG</v>
          </cell>
          <cell r="N314">
            <v>-4072.77</v>
          </cell>
          <cell r="O314" t="str">
            <v>R$</v>
          </cell>
          <cell r="P314">
            <v>-815.22</v>
          </cell>
        </row>
        <row r="315">
          <cell r="G315">
            <v>330130225</v>
          </cell>
          <cell r="K315" t="str">
            <v>TREINAMENTO E APERFE</v>
          </cell>
          <cell r="N315">
            <v>58027.57</v>
          </cell>
          <cell r="O315" t="str">
            <v>R$</v>
          </cell>
          <cell r="P315">
            <v>11215.32</v>
          </cell>
        </row>
        <row r="316">
          <cell r="G316">
            <v>330130226</v>
          </cell>
          <cell r="K316" t="str">
            <v>PROR.LICENÇA PATERNI</v>
          </cell>
          <cell r="N316">
            <v>4072.77</v>
          </cell>
          <cell r="O316" t="str">
            <v>R$</v>
          </cell>
          <cell r="P316">
            <v>815.22</v>
          </cell>
        </row>
        <row r="317">
          <cell r="G317">
            <v>330130240</v>
          </cell>
          <cell r="K317" t="str">
            <v>SALARIO   - TBG</v>
          </cell>
          <cell r="N317">
            <v>9544539.5999999996</v>
          </cell>
          <cell r="O317" t="str">
            <v>R$</v>
          </cell>
          <cell r="P317">
            <v>1915953.88</v>
          </cell>
        </row>
        <row r="318">
          <cell r="G318">
            <v>330130241</v>
          </cell>
          <cell r="K318" t="str">
            <v>BENEF.VANT H.EXTR</v>
          </cell>
          <cell r="N318">
            <v>3691139.73</v>
          </cell>
          <cell r="O318" t="str">
            <v>R$</v>
          </cell>
          <cell r="P318">
            <v>741557.21</v>
          </cell>
        </row>
        <row r="319">
          <cell r="G319">
            <v>330130242</v>
          </cell>
          <cell r="K319" t="str">
            <v>13º SALARIO</v>
          </cell>
          <cell r="N319">
            <v>1114679.3500000001</v>
          </cell>
          <cell r="O319" t="str">
            <v>R$</v>
          </cell>
          <cell r="P319">
            <v>223995.76</v>
          </cell>
        </row>
        <row r="320">
          <cell r="G320">
            <v>330130243</v>
          </cell>
          <cell r="K320" t="str">
            <v>FERIAS</v>
          </cell>
          <cell r="N320">
            <v>2123961.85</v>
          </cell>
          <cell r="O320" t="str">
            <v>R$</v>
          </cell>
          <cell r="P320">
            <v>426458.79</v>
          </cell>
        </row>
        <row r="321">
          <cell r="G321">
            <v>330130244</v>
          </cell>
          <cell r="K321" t="str">
            <v>GRATIFICAÇÃO,BONUS</v>
          </cell>
          <cell r="N321">
            <v>1782500</v>
          </cell>
          <cell r="O321" t="str">
            <v>R$</v>
          </cell>
          <cell r="P321">
            <v>358009.8</v>
          </cell>
        </row>
        <row r="322">
          <cell r="G322">
            <v>330130245</v>
          </cell>
          <cell r="K322" t="str">
            <v>AUXILIO ALIMENTAÇÃO</v>
          </cell>
          <cell r="N322">
            <v>944501.85</v>
          </cell>
          <cell r="O322" t="str">
            <v>R$</v>
          </cell>
          <cell r="P322">
            <v>190557.72</v>
          </cell>
        </row>
        <row r="323">
          <cell r="G323">
            <v>330130247</v>
          </cell>
          <cell r="K323" t="str">
            <v>ASSIST. MEDICA ODONT</v>
          </cell>
          <cell r="N323">
            <v>1626120.02</v>
          </cell>
          <cell r="O323" t="str">
            <v>R$</v>
          </cell>
          <cell r="P323">
            <v>326482.34999999998</v>
          </cell>
        </row>
        <row r="324">
          <cell r="G324">
            <v>330130248</v>
          </cell>
          <cell r="K324" t="str">
            <v>FUNDO PETROS</v>
          </cell>
          <cell r="N324">
            <v>1690962.49</v>
          </cell>
          <cell r="O324" t="str">
            <v>R$</v>
          </cell>
          <cell r="P324">
            <v>339667.78</v>
          </cell>
        </row>
        <row r="325">
          <cell r="G325">
            <v>330130250</v>
          </cell>
          <cell r="K325" t="str">
            <v>ABONO - ACT</v>
          </cell>
          <cell r="N325">
            <v>171621.41</v>
          </cell>
          <cell r="O325" t="str">
            <v>R$</v>
          </cell>
          <cell r="P325">
            <v>34645.089999999997</v>
          </cell>
        </row>
        <row r="326">
          <cell r="G326">
            <v>330130260</v>
          </cell>
          <cell r="K326" t="str">
            <v>INSS - TBG</v>
          </cell>
          <cell r="N326">
            <v>4205959.13</v>
          </cell>
          <cell r="O326" t="str">
            <v>R$</v>
          </cell>
          <cell r="P326">
            <v>844790.78</v>
          </cell>
        </row>
        <row r="327">
          <cell r="G327">
            <v>330130261</v>
          </cell>
          <cell r="K327" t="str">
            <v>FGTS - TBG</v>
          </cell>
          <cell r="N327">
            <v>1279369.93</v>
          </cell>
          <cell r="O327" t="str">
            <v>R$</v>
          </cell>
          <cell r="P327">
            <v>256968.68</v>
          </cell>
        </row>
        <row r="328">
          <cell r="G328">
            <v>330130289</v>
          </cell>
          <cell r="K328" t="str">
            <v>DESPESA ATUARIAL AMS</v>
          </cell>
          <cell r="N328">
            <v>2764738.74</v>
          </cell>
          <cell r="O328" t="str">
            <v>R$</v>
          </cell>
          <cell r="P328">
            <v>555469.31999999995</v>
          </cell>
        </row>
        <row r="329">
          <cell r="G329">
            <v>330130290</v>
          </cell>
          <cell r="K329" t="str">
            <v>DESPESA ATUARIAL PP2</v>
          </cell>
          <cell r="N329">
            <v>30633.05</v>
          </cell>
          <cell r="O329" t="str">
            <v>R$</v>
          </cell>
          <cell r="P329">
            <v>6191.12</v>
          </cell>
        </row>
        <row r="330">
          <cell r="G330">
            <v>330130291</v>
          </cell>
          <cell r="K330" t="str">
            <v>TRANSF.PESSOAL</v>
          </cell>
          <cell r="N330">
            <v>100860</v>
          </cell>
          <cell r="O330" t="str">
            <v>R$</v>
          </cell>
          <cell r="P330">
            <v>20270.990000000002</v>
          </cell>
        </row>
        <row r="331">
          <cell r="G331">
            <v>330130299</v>
          </cell>
          <cell r="K331" t="str">
            <v>RECUP/TRANSF CUSTO</v>
          </cell>
          <cell r="N331">
            <v>-3303071.89</v>
          </cell>
          <cell r="O331" t="str">
            <v>R$</v>
          </cell>
          <cell r="P331">
            <v>-662067.26</v>
          </cell>
        </row>
        <row r="332">
          <cell r="F332" t="str">
            <v>33.01.3.03 - MANUTENÇÃO, CONS. E REPARO</v>
          </cell>
          <cell r="N332">
            <v>16096486.390000001</v>
          </cell>
          <cell r="O332" t="str">
            <v>R$</v>
          </cell>
          <cell r="P332">
            <v>3239967.96</v>
          </cell>
        </row>
        <row r="333">
          <cell r="G333">
            <v>330130301</v>
          </cell>
          <cell r="K333" t="str">
            <v>CONS.FAIXA/AREA PROP</v>
          </cell>
          <cell r="N333">
            <v>6164304.2300000004</v>
          </cell>
          <cell r="O333" t="str">
            <v>R$</v>
          </cell>
          <cell r="P333">
            <v>1234604.33</v>
          </cell>
        </row>
        <row r="334">
          <cell r="G334">
            <v>330130302</v>
          </cell>
          <cell r="K334" t="str">
            <v>MAN S PROT CATODICA</v>
          </cell>
          <cell r="N334">
            <v>711071.15</v>
          </cell>
          <cell r="O334" t="str">
            <v>R$</v>
          </cell>
          <cell r="P334">
            <v>143259.19</v>
          </cell>
        </row>
        <row r="335">
          <cell r="G335">
            <v>330130303</v>
          </cell>
          <cell r="K335" t="str">
            <v>MAN GASOD.L.TRONCO</v>
          </cell>
          <cell r="N335">
            <v>2927998.82</v>
          </cell>
          <cell r="O335" t="str">
            <v>R$</v>
          </cell>
          <cell r="P335">
            <v>590596.63</v>
          </cell>
        </row>
        <row r="336">
          <cell r="G336">
            <v>330130304</v>
          </cell>
          <cell r="K336" t="str">
            <v>MANUT. EST.ENTREGA</v>
          </cell>
          <cell r="N336">
            <v>816856.24</v>
          </cell>
          <cell r="O336" t="str">
            <v>R$</v>
          </cell>
          <cell r="P336">
            <v>164967.10999999999</v>
          </cell>
        </row>
        <row r="337">
          <cell r="G337">
            <v>330130305</v>
          </cell>
          <cell r="K337" t="str">
            <v>MANUT  EST MEDIÇÃO</v>
          </cell>
          <cell r="N337">
            <v>19609.349999999999</v>
          </cell>
          <cell r="O337" t="str">
            <v>R$</v>
          </cell>
          <cell r="P337">
            <v>3944.43</v>
          </cell>
        </row>
        <row r="338">
          <cell r="G338">
            <v>330130307</v>
          </cell>
          <cell r="K338" t="str">
            <v>MANUT EST.COMPRESSÃO</v>
          </cell>
          <cell r="N338">
            <v>4648823.13</v>
          </cell>
          <cell r="O338" t="str">
            <v>R$</v>
          </cell>
          <cell r="P338">
            <v>939764.24</v>
          </cell>
        </row>
        <row r="339">
          <cell r="G339">
            <v>330130308</v>
          </cell>
          <cell r="K339" t="str">
            <v>MANUT SISTEMA SCADA</v>
          </cell>
          <cell r="N339">
            <v>19456.509999999998</v>
          </cell>
          <cell r="O339" t="str">
            <v>R$</v>
          </cell>
          <cell r="P339">
            <v>3909.72</v>
          </cell>
        </row>
        <row r="340">
          <cell r="G340">
            <v>330130310</v>
          </cell>
          <cell r="K340" t="str">
            <v>CONSERV. FAIXA/AREAS</v>
          </cell>
          <cell r="N340">
            <v>640072.12</v>
          </cell>
          <cell r="O340" t="str">
            <v>R$</v>
          </cell>
          <cell r="P340">
            <v>128880.06</v>
          </cell>
        </row>
        <row r="341">
          <cell r="G341">
            <v>330130399</v>
          </cell>
          <cell r="K341" t="str">
            <v>MANUT. - DIVERSOS</v>
          </cell>
          <cell r="N341">
            <v>148294.84</v>
          </cell>
          <cell r="O341" t="str">
            <v>R$</v>
          </cell>
          <cell r="P341">
            <v>30042.25</v>
          </cell>
        </row>
        <row r="342">
          <cell r="F342" t="str">
            <v>33.01.3.04 - ALUGUEL</v>
          </cell>
          <cell r="N342">
            <v>3881360.25</v>
          </cell>
          <cell r="O342" t="str">
            <v>R$</v>
          </cell>
          <cell r="P342">
            <v>782534.23</v>
          </cell>
        </row>
        <row r="343">
          <cell r="G343">
            <v>330130404</v>
          </cell>
          <cell r="K343" t="str">
            <v>TRANSP/ALUGUEL VEIC.</v>
          </cell>
          <cell r="N343">
            <v>1137441.42</v>
          </cell>
          <cell r="O343" t="str">
            <v>R$</v>
          </cell>
          <cell r="P343">
            <v>227596.81</v>
          </cell>
        </row>
        <row r="344">
          <cell r="G344">
            <v>330130405</v>
          </cell>
          <cell r="K344" t="str">
            <v>ALUG PREDIOS/AREAS</v>
          </cell>
          <cell r="N344">
            <v>109493.36</v>
          </cell>
          <cell r="O344" t="str">
            <v>R$</v>
          </cell>
          <cell r="P344">
            <v>22188.06</v>
          </cell>
        </row>
        <row r="345">
          <cell r="G345">
            <v>330130499</v>
          </cell>
          <cell r="K345" t="str">
            <v>ALUGUÉIS  DIVERSOS</v>
          </cell>
          <cell r="N345">
            <v>1990</v>
          </cell>
          <cell r="O345" t="str">
            <v>R$</v>
          </cell>
          <cell r="P345">
            <v>407.69</v>
          </cell>
        </row>
        <row r="346">
          <cell r="G346">
            <v>330130701</v>
          </cell>
          <cell r="K346" t="str">
            <v>UTIL.FAIXA PETROBRAS</v>
          </cell>
          <cell r="N346">
            <v>1577450.64</v>
          </cell>
          <cell r="O346" t="str">
            <v>R$</v>
          </cell>
          <cell r="P346">
            <v>319008.89</v>
          </cell>
        </row>
        <row r="347">
          <cell r="G347">
            <v>330130703</v>
          </cell>
          <cell r="K347" t="str">
            <v>UTILIZAÇÃO  ÁREAS</v>
          </cell>
          <cell r="N347">
            <v>1054984.83</v>
          </cell>
          <cell r="O347" t="str">
            <v>R$</v>
          </cell>
          <cell r="P347">
            <v>213332.78</v>
          </cell>
        </row>
        <row r="348">
          <cell r="F348" t="str">
            <v>33.01.3.05 - CONSUMO DE MATERIAL</v>
          </cell>
          <cell r="N348">
            <v>2716816.8</v>
          </cell>
          <cell r="O348" t="str">
            <v>R$</v>
          </cell>
          <cell r="P348">
            <v>548595.76</v>
          </cell>
        </row>
        <row r="349">
          <cell r="G349">
            <v>330130501</v>
          </cell>
          <cell r="K349" t="str">
            <v>PEÇAS DE REPOSIÇÃO</v>
          </cell>
          <cell r="N349">
            <v>2545427.86</v>
          </cell>
          <cell r="O349" t="str">
            <v>R$</v>
          </cell>
          <cell r="P349">
            <v>513820.86</v>
          </cell>
        </row>
        <row r="350">
          <cell r="G350">
            <v>330130502</v>
          </cell>
          <cell r="K350" t="str">
            <v>MATERIAS DE CONSUMO</v>
          </cell>
          <cell r="N350">
            <v>106767.29</v>
          </cell>
          <cell r="O350" t="str">
            <v>R$</v>
          </cell>
          <cell r="P350">
            <v>21624.639999999999</v>
          </cell>
        </row>
        <row r="351">
          <cell r="G351">
            <v>330130503</v>
          </cell>
          <cell r="K351" t="str">
            <v>MATERIAIS AUXILIARES</v>
          </cell>
          <cell r="N351">
            <v>7821.13</v>
          </cell>
          <cell r="O351" t="str">
            <v>R$</v>
          </cell>
          <cell r="P351">
            <v>1586.19</v>
          </cell>
        </row>
        <row r="352">
          <cell r="G352">
            <v>330130504</v>
          </cell>
          <cell r="K352" t="str">
            <v>EQUIP. P/MANUTENÇÃO</v>
          </cell>
          <cell r="N352">
            <v>2833.69</v>
          </cell>
          <cell r="O352" t="str">
            <v>R$</v>
          </cell>
          <cell r="P352">
            <v>601.66</v>
          </cell>
        </row>
        <row r="353">
          <cell r="G353">
            <v>330130505</v>
          </cell>
          <cell r="K353" t="str">
            <v>MAT SEGUR E MEIO AMB</v>
          </cell>
          <cell r="N353">
            <v>18244.7</v>
          </cell>
          <cell r="O353" t="str">
            <v>R$</v>
          </cell>
          <cell r="P353">
            <v>3690.89</v>
          </cell>
        </row>
        <row r="354">
          <cell r="G354">
            <v>330130506</v>
          </cell>
          <cell r="K354" t="str">
            <v>OUTROS MATERIAIS</v>
          </cell>
          <cell r="N354">
            <v>35722.129999999997</v>
          </cell>
          <cell r="O354" t="str">
            <v>R$</v>
          </cell>
          <cell r="P354">
            <v>7271.52</v>
          </cell>
        </row>
        <row r="355">
          <cell r="F355" t="str">
            <v>33.01.3.06 - UTILIZAÇÃO SISTEMAS COMUNICAÇÃO</v>
          </cell>
          <cell r="N355">
            <v>528080.52</v>
          </cell>
          <cell r="O355" t="str">
            <v>R$</v>
          </cell>
          <cell r="P355">
            <v>106933.34</v>
          </cell>
        </row>
        <row r="356">
          <cell r="G356">
            <v>330130602</v>
          </cell>
          <cell r="K356" t="str">
            <v>SISTEMA SCADA</v>
          </cell>
          <cell r="N356">
            <v>122061.2</v>
          </cell>
          <cell r="O356" t="str">
            <v>R$</v>
          </cell>
          <cell r="P356">
            <v>24681.439999999999</v>
          </cell>
        </row>
        <row r="357">
          <cell r="G357">
            <v>330130603</v>
          </cell>
          <cell r="K357" t="str">
            <v>TELEFONIA CELULAR</v>
          </cell>
          <cell r="N357">
            <v>64473.62</v>
          </cell>
          <cell r="O357" t="str">
            <v>R$</v>
          </cell>
          <cell r="P357">
            <v>12947.1</v>
          </cell>
        </row>
        <row r="358">
          <cell r="G358">
            <v>330130604</v>
          </cell>
          <cell r="K358" t="str">
            <v>SIST.RADIO COMUNIC.</v>
          </cell>
          <cell r="N358">
            <v>1100.94</v>
          </cell>
          <cell r="O358" t="str">
            <v>R$</v>
          </cell>
          <cell r="P358">
            <v>220.37</v>
          </cell>
        </row>
        <row r="359">
          <cell r="G359">
            <v>330130605</v>
          </cell>
          <cell r="K359" t="str">
            <v>TELEFONIA CONVENCION</v>
          </cell>
          <cell r="N359">
            <v>340444.76</v>
          </cell>
          <cell r="O359" t="str">
            <v>R$</v>
          </cell>
          <cell r="P359">
            <v>69084.429999999993</v>
          </cell>
        </row>
        <row r="360">
          <cell r="F360" t="str">
            <v>33.01.3.07 - SERV. DE APOIO OPER. E OUTROS</v>
          </cell>
          <cell r="N360">
            <v>6344560.9199999999</v>
          </cell>
          <cell r="O360" t="str">
            <v>R$</v>
          </cell>
          <cell r="P360">
            <v>1263573.72</v>
          </cell>
        </row>
        <row r="361">
          <cell r="G361">
            <v>330130702</v>
          </cell>
          <cell r="K361" t="str">
            <v>SEGUROS   OPERAC.</v>
          </cell>
          <cell r="N361">
            <v>364035.46</v>
          </cell>
          <cell r="O361" t="str">
            <v>R$</v>
          </cell>
          <cell r="P361">
            <v>73164.070000000007</v>
          </cell>
        </row>
        <row r="362">
          <cell r="G362">
            <v>330130704</v>
          </cell>
          <cell r="K362" t="str">
            <v>SERVIÇOS DE APOIO OP</v>
          </cell>
          <cell r="N362">
            <v>3977280.23</v>
          </cell>
          <cell r="O362" t="str">
            <v>R$</v>
          </cell>
          <cell r="P362">
            <v>800861.67</v>
          </cell>
        </row>
        <row r="363">
          <cell r="G363">
            <v>330130705</v>
          </cell>
          <cell r="K363" t="str">
            <v>INFRA-ESTR.EST.COMPR</v>
          </cell>
          <cell r="N363">
            <v>1471094.69</v>
          </cell>
          <cell r="O363" t="str">
            <v>R$</v>
          </cell>
          <cell r="P363">
            <v>282120.37</v>
          </cell>
        </row>
        <row r="364">
          <cell r="G364">
            <v>330130711</v>
          </cell>
          <cell r="K364" t="str">
            <v>INDENIZAÇÃO JUDICIAL</v>
          </cell>
          <cell r="N364">
            <v>32392</v>
          </cell>
          <cell r="O364" t="str">
            <v>R$</v>
          </cell>
          <cell r="P364">
            <v>6560.25</v>
          </cell>
        </row>
        <row r="365">
          <cell r="G365">
            <v>330130712</v>
          </cell>
          <cell r="K365" t="str">
            <v>OPERAÇÃO ASSIST.ECOM</v>
          </cell>
          <cell r="N365">
            <v>306281.25</v>
          </cell>
          <cell r="O365" t="str">
            <v>R$</v>
          </cell>
          <cell r="P365">
            <v>61776.55</v>
          </cell>
        </row>
        <row r="366">
          <cell r="G366">
            <v>330130715</v>
          </cell>
          <cell r="K366" t="str">
            <v>IPTU AREAS PROPRIAS</v>
          </cell>
          <cell r="N366">
            <v>63638.36</v>
          </cell>
          <cell r="O366" t="str">
            <v>R$</v>
          </cell>
          <cell r="P366">
            <v>12845.79</v>
          </cell>
        </row>
        <row r="367">
          <cell r="G367">
            <v>330130799</v>
          </cell>
          <cell r="K367" t="str">
            <v>DIVERSOS</v>
          </cell>
          <cell r="N367">
            <v>129838.93</v>
          </cell>
          <cell r="O367" t="str">
            <v>R$</v>
          </cell>
          <cell r="P367">
            <v>26245.02</v>
          </cell>
        </row>
        <row r="368">
          <cell r="F368" t="str">
            <v>33.01.3.08 - DESPESAS DE VIAGENS</v>
          </cell>
          <cell r="N368">
            <v>728713.52</v>
          </cell>
          <cell r="O368" t="str">
            <v>R$</v>
          </cell>
          <cell r="P368">
            <v>144216.72</v>
          </cell>
        </row>
        <row r="369">
          <cell r="G369">
            <v>330130801</v>
          </cell>
          <cell r="K369" t="str">
            <v>VIAGENS DOMEST.DIARI</v>
          </cell>
          <cell r="N369">
            <v>-3571.22</v>
          </cell>
          <cell r="O369" t="str">
            <v>R$</v>
          </cell>
          <cell r="P369">
            <v>-4114.9799999999996</v>
          </cell>
        </row>
        <row r="370">
          <cell r="G370">
            <v>330130802</v>
          </cell>
          <cell r="K370" t="str">
            <v>VIAGENS DOMEST.HOSP.</v>
          </cell>
          <cell r="N370">
            <v>231866.96</v>
          </cell>
          <cell r="O370" t="str">
            <v>R$</v>
          </cell>
          <cell r="P370">
            <v>46898.95</v>
          </cell>
        </row>
        <row r="371">
          <cell r="G371">
            <v>330130803</v>
          </cell>
          <cell r="K371" t="str">
            <v>VIAGENS DOM.PASS.AER</v>
          </cell>
          <cell r="N371">
            <v>413466.81</v>
          </cell>
          <cell r="O371" t="str">
            <v>R$</v>
          </cell>
          <cell r="P371">
            <v>83833.19</v>
          </cell>
        </row>
        <row r="372">
          <cell r="G372">
            <v>330130805</v>
          </cell>
          <cell r="K372" t="str">
            <v>VIAGENS DOM.VEICULOS</v>
          </cell>
          <cell r="N372">
            <v>60361</v>
          </cell>
          <cell r="O372" t="str">
            <v>R$</v>
          </cell>
          <cell r="P372">
            <v>12202.44</v>
          </cell>
        </row>
        <row r="373">
          <cell r="G373">
            <v>330130806</v>
          </cell>
          <cell r="K373" t="str">
            <v>VIAGENS DOM.OUTRAS</v>
          </cell>
          <cell r="N373">
            <v>26589.97</v>
          </cell>
          <cell r="O373" t="str">
            <v>R$</v>
          </cell>
          <cell r="P373">
            <v>5397.12</v>
          </cell>
        </row>
        <row r="374">
          <cell r="F374" t="str">
            <v>33.01.3.90 - CONSUMO DE ENERGIA</v>
          </cell>
          <cell r="N374">
            <v>-3121365.47</v>
          </cell>
          <cell r="O374" t="str">
            <v>R$</v>
          </cell>
          <cell r="P374">
            <v>-623797.43999999994</v>
          </cell>
        </row>
        <row r="375">
          <cell r="G375">
            <v>330139001</v>
          </cell>
          <cell r="K375" t="str">
            <v>ICMS SOBRE GAS CONSU</v>
          </cell>
          <cell r="N375">
            <v>-4222887.08</v>
          </cell>
          <cell r="O375" t="str">
            <v>R$</v>
          </cell>
          <cell r="P375">
            <v>-847555.37</v>
          </cell>
        </row>
        <row r="376">
          <cell r="G376">
            <v>330139002</v>
          </cell>
          <cell r="K376" t="str">
            <v>ENERGIA ELETR.ECOMPS</v>
          </cell>
          <cell r="N376">
            <v>1021265.31</v>
          </cell>
          <cell r="O376" t="str">
            <v>R$</v>
          </cell>
          <cell r="P376">
            <v>207510.34</v>
          </cell>
        </row>
        <row r="377">
          <cell r="G377">
            <v>330139003</v>
          </cell>
          <cell r="K377" t="str">
            <v>ENERGIA ELETR.RETIF.</v>
          </cell>
          <cell r="N377">
            <v>80256.3</v>
          </cell>
          <cell r="O377" t="str">
            <v>R$</v>
          </cell>
          <cell r="P377">
            <v>16247.59</v>
          </cell>
        </row>
        <row r="378">
          <cell r="E378" t="str">
            <v>33.02 - CUSTO MERCADORIA VENDIDA</v>
          </cell>
          <cell r="N378">
            <v>16585102.970000001</v>
          </cell>
          <cell r="O378" t="str">
            <v>R$</v>
          </cell>
          <cell r="P378">
            <v>3345880.06</v>
          </cell>
        </row>
        <row r="379">
          <cell r="F379">
            <v>330230101</v>
          </cell>
          <cell r="J379" t="str">
            <v>CUSTO GAS VENDIDO</v>
          </cell>
          <cell r="N379">
            <v>701902.98</v>
          </cell>
          <cell r="O379" t="str">
            <v>R$</v>
          </cell>
          <cell r="P379">
            <v>141091.69</v>
          </cell>
        </row>
        <row r="380">
          <cell r="F380">
            <v>330230102</v>
          </cell>
          <cell r="J380" t="str">
            <v>CUSTO FIXO BALANCEAM</v>
          </cell>
          <cell r="N380">
            <v>15883199.99</v>
          </cell>
          <cell r="O380" t="str">
            <v>R$</v>
          </cell>
          <cell r="P380">
            <v>3204788.37</v>
          </cell>
        </row>
        <row r="381">
          <cell r="D381" t="str">
            <v>34 - DESPESA OPERACIONAL</v>
          </cell>
          <cell r="N381">
            <v>58050313.770000003</v>
          </cell>
          <cell r="O381" t="str">
            <v>R$</v>
          </cell>
          <cell r="P381">
            <v>5407863.5300000003</v>
          </cell>
        </row>
        <row r="382">
          <cell r="E382" t="str">
            <v>34.02 - DESPESAS ADMIN. E GERAIS</v>
          </cell>
          <cell r="N382">
            <v>37197736.289999999</v>
          </cell>
          <cell r="O382" t="str">
            <v>R$</v>
          </cell>
          <cell r="P382">
            <v>7464183.5099999998</v>
          </cell>
        </row>
        <row r="383">
          <cell r="F383" t="str">
            <v>34.02.3.01 - SEDE</v>
          </cell>
          <cell r="N383">
            <v>37197736.289999999</v>
          </cell>
          <cell r="O383" t="str">
            <v>R$</v>
          </cell>
          <cell r="P383">
            <v>7464183.5099999998</v>
          </cell>
        </row>
        <row r="384">
          <cell r="G384">
            <v>340230101</v>
          </cell>
          <cell r="K384" t="str">
            <v>DESP. ADM - SEDE</v>
          </cell>
          <cell r="N384">
            <v>37197736.289999999</v>
          </cell>
          <cell r="O384" t="str">
            <v>R$</v>
          </cell>
          <cell r="P384">
            <v>7464183.5099999998</v>
          </cell>
        </row>
        <row r="385">
          <cell r="E385" t="str">
            <v>34.03 - RESULTADO FINANCEIRO</v>
          </cell>
          <cell r="N385">
            <v>20852577.48</v>
          </cell>
          <cell r="O385" t="str">
            <v>R$</v>
          </cell>
          <cell r="P385">
            <v>-2056319.98</v>
          </cell>
        </row>
        <row r="386">
          <cell r="F386" t="str">
            <v>34.03.3.01 - DESPESAS FINANCEIRAS</v>
          </cell>
          <cell r="N386">
            <v>27002626.789999999</v>
          </cell>
          <cell r="O386" t="str">
            <v>R$</v>
          </cell>
          <cell r="P386">
            <v>5410814.21</v>
          </cell>
        </row>
        <row r="387">
          <cell r="G387">
            <v>340330100</v>
          </cell>
          <cell r="K387" t="str">
            <v>DESPESAS FINANCEIRAS</v>
          </cell>
          <cell r="N387">
            <v>27002626.789999999</v>
          </cell>
          <cell r="O387" t="str">
            <v>R$</v>
          </cell>
          <cell r="P387">
            <v>5410814.21</v>
          </cell>
        </row>
        <row r="388">
          <cell r="F388" t="str">
            <v>34.03.3.02 - RECEITAS FINANCEIRAS</v>
          </cell>
          <cell r="N388">
            <v>-26887089.989999998</v>
          </cell>
          <cell r="O388" t="str">
            <v>R$</v>
          </cell>
          <cell r="P388">
            <v>-5402235.0700000003</v>
          </cell>
        </row>
        <row r="389">
          <cell r="G389">
            <v>340330200</v>
          </cell>
          <cell r="K389" t="str">
            <v>RECEITAS FINANCEIRAS</v>
          </cell>
          <cell r="N389">
            <v>-26887089.989999998</v>
          </cell>
          <cell r="O389" t="str">
            <v>R$</v>
          </cell>
          <cell r="P389">
            <v>-5402235.0700000003</v>
          </cell>
        </row>
        <row r="390">
          <cell r="F390" t="str">
            <v>34.03.3.03 - VARIAÇÃO CAMBIAL</v>
          </cell>
          <cell r="N390">
            <v>20737040.68</v>
          </cell>
          <cell r="O390" t="str">
            <v>R$</v>
          </cell>
          <cell r="P390">
            <v>-2064899.12</v>
          </cell>
        </row>
        <row r="391">
          <cell r="G391">
            <v>340330300</v>
          </cell>
          <cell r="K391" t="str">
            <v>VARIAÇÃO CAMBIAL</v>
          </cell>
          <cell r="N391">
            <v>20737040.68</v>
          </cell>
          <cell r="O391" t="str">
            <v>R$</v>
          </cell>
          <cell r="P391">
            <v>-2064899.12</v>
          </cell>
        </row>
        <row r="392">
          <cell r="D392" t="str">
            <v>37 - IMPOSTOS, TAXAS E CONTRIB.</v>
          </cell>
          <cell r="N392">
            <v>65417272.509999998</v>
          </cell>
          <cell r="O392" t="str">
            <v>R$</v>
          </cell>
          <cell r="P392">
            <v>13147524.279999999</v>
          </cell>
        </row>
        <row r="393">
          <cell r="E393" t="str">
            <v>37.01 - IMPOSTOS SOBRE LUCRO</v>
          </cell>
          <cell r="N393">
            <v>64168067.890000001</v>
          </cell>
          <cell r="O393" t="str">
            <v>R$</v>
          </cell>
          <cell r="P393">
            <v>12896530.6</v>
          </cell>
        </row>
        <row r="394">
          <cell r="F394">
            <v>370130100</v>
          </cell>
          <cell r="J394" t="str">
            <v>IMPOSTO DE RENDA PES</v>
          </cell>
          <cell r="N394">
            <v>47182402.859999999</v>
          </cell>
          <cell r="O394" t="str">
            <v>R$</v>
          </cell>
          <cell r="P394">
            <v>9482737.1699999999</v>
          </cell>
        </row>
        <row r="395">
          <cell r="F395">
            <v>370130200</v>
          </cell>
          <cell r="J395" t="str">
            <v>CONTRIBUIÇÃO SOCIAL</v>
          </cell>
          <cell r="N395">
            <v>16985665.030000001</v>
          </cell>
          <cell r="O395" t="str">
            <v>R$</v>
          </cell>
          <cell r="P395">
            <v>3413793.43</v>
          </cell>
        </row>
        <row r="396">
          <cell r="E396" t="str">
            <v>37.02 - OUTROS TRIBUTOS</v>
          </cell>
          <cell r="N396">
            <v>1249204.6200000001</v>
          </cell>
          <cell r="O396" t="str">
            <v>R$</v>
          </cell>
          <cell r="P396">
            <v>250993.68</v>
          </cell>
        </row>
        <row r="397">
          <cell r="F397" t="str">
            <v>37.02.3 - NÃO MONETÁRIA</v>
          </cell>
          <cell r="N397">
            <v>1249204.6200000001</v>
          </cell>
          <cell r="O397" t="str">
            <v>R$</v>
          </cell>
          <cell r="P397">
            <v>250993.68</v>
          </cell>
        </row>
        <row r="398">
          <cell r="G398" t="str">
            <v>37.02.3.03 - PIS</v>
          </cell>
          <cell r="N398">
            <v>174464.05</v>
          </cell>
          <cell r="O398" t="str">
            <v>R$</v>
          </cell>
          <cell r="P398">
            <v>35053.68</v>
          </cell>
        </row>
        <row r="399">
          <cell r="H399">
            <v>370230300</v>
          </cell>
          <cell r="L399" t="str">
            <v>PIS</v>
          </cell>
          <cell r="N399">
            <v>174464.05</v>
          </cell>
          <cell r="O399" t="str">
            <v>R$</v>
          </cell>
          <cell r="P399">
            <v>35053.68</v>
          </cell>
        </row>
        <row r="400">
          <cell r="G400" t="str">
            <v>37.02.3.04 - COFINS</v>
          </cell>
          <cell r="N400">
            <v>1073624.98</v>
          </cell>
          <cell r="O400" t="str">
            <v>R$</v>
          </cell>
          <cell r="P400">
            <v>215714.97</v>
          </cell>
        </row>
        <row r="401">
          <cell r="H401">
            <v>370230400</v>
          </cell>
          <cell r="L401" t="str">
            <v>COFINS</v>
          </cell>
          <cell r="N401">
            <v>1073624.98</v>
          </cell>
          <cell r="O401" t="str">
            <v>R$</v>
          </cell>
          <cell r="P401">
            <v>215714.97</v>
          </cell>
        </row>
        <row r="402">
          <cell r="G402" t="str">
            <v>37.02.3.07 - I O F</v>
          </cell>
          <cell r="N402">
            <v>1115.5899999999999</v>
          </cell>
          <cell r="O402" t="str">
            <v>R$</v>
          </cell>
          <cell r="P402">
            <v>225.03</v>
          </cell>
        </row>
        <row r="403">
          <cell r="H403">
            <v>370230700</v>
          </cell>
          <cell r="L403" t="str">
            <v>IOF</v>
          </cell>
          <cell r="N403">
            <v>1115.5899999999999</v>
          </cell>
          <cell r="O403" t="str">
            <v>R$</v>
          </cell>
          <cell r="P403">
            <v>225.03</v>
          </cell>
        </row>
        <row r="404">
          <cell r="D404" t="str">
            <v>38 - DISTRIBUIÇÃO DO RESULTADO</v>
          </cell>
          <cell r="N404">
            <v>7035000</v>
          </cell>
          <cell r="O404" t="str">
            <v>R$</v>
          </cell>
          <cell r="P404">
            <v>1412545.68</v>
          </cell>
        </row>
        <row r="405">
          <cell r="E405">
            <v>380130200</v>
          </cell>
          <cell r="I405" t="str">
            <v>PART. LUCROS EMPR</v>
          </cell>
          <cell r="N405">
            <v>7035000</v>
          </cell>
          <cell r="O405" t="str">
            <v>R$</v>
          </cell>
          <cell r="P405">
            <v>1412545.68</v>
          </cell>
        </row>
        <row r="406">
          <cell r="N406">
            <v>0</v>
          </cell>
          <cell r="O406" t="str">
            <v>R$</v>
          </cell>
          <cell r="P406">
            <v>0</v>
          </cell>
        </row>
        <row r="407">
          <cell r="D407" t="str">
            <v>41 - DESPESAS COM PESSOAL</v>
          </cell>
          <cell r="N407">
            <v>25014075.960000001</v>
          </cell>
          <cell r="O407" t="str">
            <v>R$</v>
          </cell>
          <cell r="P407">
            <v>5029207.53</v>
          </cell>
        </row>
        <row r="408">
          <cell r="E408" t="str">
            <v>41.01 - HONORÁRIOS, SALÁRIOS E VAN.</v>
          </cell>
          <cell r="N408">
            <v>19790583.559999999</v>
          </cell>
          <cell r="O408" t="str">
            <v>R$</v>
          </cell>
          <cell r="P408">
            <v>3975513.01</v>
          </cell>
        </row>
        <row r="409">
          <cell r="F409">
            <v>410130100</v>
          </cell>
          <cell r="J409" t="str">
            <v>HON.SAL.VANT.CA</v>
          </cell>
          <cell r="N409">
            <v>143124.54</v>
          </cell>
          <cell r="O409" t="str">
            <v>R$</v>
          </cell>
          <cell r="P409">
            <v>28742.639999999999</v>
          </cell>
        </row>
        <row r="410">
          <cell r="F410">
            <v>410130101</v>
          </cell>
          <cell r="J410" t="str">
            <v>HON.SAL.VANT.CAE</v>
          </cell>
          <cell r="N410">
            <v>69628.14</v>
          </cell>
          <cell r="O410" t="str">
            <v>R$</v>
          </cell>
          <cell r="P410">
            <v>13989.13</v>
          </cell>
        </row>
        <row r="411">
          <cell r="F411">
            <v>410130200</v>
          </cell>
          <cell r="J411" t="str">
            <v>HON.SAL.VANT.CF</v>
          </cell>
          <cell r="N411">
            <v>24240.91</v>
          </cell>
          <cell r="O411" t="str">
            <v>R$</v>
          </cell>
          <cell r="P411">
            <v>4879.3900000000003</v>
          </cell>
        </row>
        <row r="412">
          <cell r="F412">
            <v>410130300</v>
          </cell>
          <cell r="J412" t="str">
            <v>HON.SAL.VANT.DE</v>
          </cell>
          <cell r="N412">
            <v>1152899.51</v>
          </cell>
          <cell r="O412" t="str">
            <v>R$</v>
          </cell>
          <cell r="P412">
            <v>231632.35</v>
          </cell>
        </row>
        <row r="413">
          <cell r="F413">
            <v>410130400</v>
          </cell>
          <cell r="J413" t="str">
            <v>PESSOAL PRÓPRIO</v>
          </cell>
          <cell r="N413">
            <v>8025021</v>
          </cell>
          <cell r="O413" t="str">
            <v>R$</v>
          </cell>
          <cell r="P413">
            <v>1610814.95</v>
          </cell>
        </row>
        <row r="414">
          <cell r="F414">
            <v>410130401</v>
          </cell>
          <cell r="J414" t="str">
            <v>BENEF.VANT - TBG</v>
          </cell>
          <cell r="N414">
            <v>1079984.74</v>
          </cell>
          <cell r="O414" t="str">
            <v>R$</v>
          </cell>
          <cell r="P414">
            <v>216952.56</v>
          </cell>
        </row>
        <row r="415">
          <cell r="F415">
            <v>410130402</v>
          </cell>
          <cell r="J415" t="str">
            <v>13º TERCEIRO SALARIO</v>
          </cell>
          <cell r="N415">
            <v>873702.44</v>
          </cell>
          <cell r="O415" t="str">
            <v>R$</v>
          </cell>
          <cell r="P415">
            <v>175518.95</v>
          </cell>
        </row>
        <row r="416">
          <cell r="F416">
            <v>410130403</v>
          </cell>
          <cell r="J416" t="str">
            <v>AUXILIO ALIMENTAÇÃO</v>
          </cell>
          <cell r="N416">
            <v>731163.74</v>
          </cell>
          <cell r="O416" t="str">
            <v>R$</v>
          </cell>
          <cell r="P416">
            <v>146591.39000000001</v>
          </cell>
        </row>
        <row r="417">
          <cell r="F417">
            <v>410130404</v>
          </cell>
          <cell r="J417" t="str">
            <v>GRATIF. BONUS - TBG</v>
          </cell>
          <cell r="N417">
            <v>1782500</v>
          </cell>
          <cell r="O417" t="str">
            <v>R$</v>
          </cell>
          <cell r="P417">
            <v>358009.8</v>
          </cell>
        </row>
        <row r="418">
          <cell r="F418">
            <v>410130405</v>
          </cell>
          <cell r="J418" t="str">
            <v>FERIAS - TBG</v>
          </cell>
          <cell r="N418">
            <v>3808819.73</v>
          </cell>
          <cell r="O418" t="str">
            <v>R$</v>
          </cell>
          <cell r="P418">
            <v>767114.48</v>
          </cell>
        </row>
        <row r="419">
          <cell r="F419">
            <v>410130407</v>
          </cell>
          <cell r="J419" t="str">
            <v>ASSIST.MEDICA ODONT.</v>
          </cell>
          <cell r="N419">
            <v>801508.78</v>
          </cell>
          <cell r="O419" t="str">
            <v>R$</v>
          </cell>
          <cell r="P419">
            <v>160298.92000000001</v>
          </cell>
        </row>
        <row r="420">
          <cell r="F420">
            <v>410130408</v>
          </cell>
          <cell r="J420" t="str">
            <v>FUNDO PETROS</v>
          </cell>
          <cell r="N420">
            <v>1377020.81</v>
          </cell>
          <cell r="O420" t="str">
            <v>R$</v>
          </cell>
          <cell r="P420">
            <v>276799.2</v>
          </cell>
        </row>
        <row r="421">
          <cell r="F421">
            <v>410130411</v>
          </cell>
          <cell r="J421" t="str">
            <v>ABONO - ACT</v>
          </cell>
          <cell r="N421">
            <v>77267.59</v>
          </cell>
          <cell r="O421" t="str">
            <v>R$</v>
          </cell>
          <cell r="P421">
            <v>15598.48</v>
          </cell>
        </row>
        <row r="422">
          <cell r="F422">
            <v>410130420</v>
          </cell>
          <cell r="J422" t="str">
            <v>DESPESA ATUARIAL PP2</v>
          </cell>
          <cell r="N422">
            <v>30633.05</v>
          </cell>
          <cell r="O422" t="str">
            <v>R$</v>
          </cell>
          <cell r="P422">
            <v>6191.13</v>
          </cell>
        </row>
        <row r="423">
          <cell r="F423">
            <v>410130421</v>
          </cell>
          <cell r="J423" t="str">
            <v>DESPESA ATUARIAL AMS</v>
          </cell>
          <cell r="N423">
            <v>2764738.74</v>
          </cell>
          <cell r="O423" t="str">
            <v>R$</v>
          </cell>
          <cell r="P423">
            <v>555469.31999999995</v>
          </cell>
        </row>
        <row r="424">
          <cell r="F424">
            <v>410130499</v>
          </cell>
          <cell r="J424" t="str">
            <v>RECUP/TRANSF CUSTO</v>
          </cell>
          <cell r="N424">
            <v>-3309854.95</v>
          </cell>
          <cell r="O424" t="str">
            <v>R$</v>
          </cell>
          <cell r="P424">
            <v>-664822.35</v>
          </cell>
        </row>
        <row r="425">
          <cell r="F425">
            <v>410130500</v>
          </cell>
          <cell r="J425" t="str">
            <v>SALARIO - PETROBRAS</v>
          </cell>
          <cell r="N425">
            <v>358184.79</v>
          </cell>
          <cell r="O425" t="str">
            <v>R$</v>
          </cell>
          <cell r="P425">
            <v>71732.67</v>
          </cell>
        </row>
        <row r="426">
          <cell r="E426" t="str">
            <v>41.02 - ENCARGOS PREVID. E SOCAIS</v>
          </cell>
          <cell r="N426">
            <v>5048492.97</v>
          </cell>
          <cell r="O426" t="str">
            <v>R$</v>
          </cell>
          <cell r="P426">
            <v>1014841.04</v>
          </cell>
        </row>
        <row r="427">
          <cell r="F427">
            <v>410230100</v>
          </cell>
          <cell r="J427" t="str">
            <v>CONSELHO DE ADMINIST</v>
          </cell>
          <cell r="N427">
            <v>23518.82</v>
          </cell>
          <cell r="O427" t="str">
            <v>R$</v>
          </cell>
          <cell r="P427">
            <v>4722.6499999999996</v>
          </cell>
        </row>
        <row r="428">
          <cell r="F428">
            <v>410230101</v>
          </cell>
          <cell r="J428" t="str">
            <v>ENC.PREVID - CAE</v>
          </cell>
          <cell r="N428">
            <v>13925.61</v>
          </cell>
          <cell r="O428" t="str">
            <v>R$</v>
          </cell>
          <cell r="P428">
            <v>2797.83</v>
          </cell>
        </row>
        <row r="429">
          <cell r="F429">
            <v>410230200</v>
          </cell>
          <cell r="J429" t="str">
            <v>CONSELHO DE FISCAL</v>
          </cell>
          <cell r="N429">
            <v>4848.18</v>
          </cell>
          <cell r="O429" t="str">
            <v>R$</v>
          </cell>
          <cell r="P429">
            <v>975.87</v>
          </cell>
        </row>
        <row r="430">
          <cell r="F430">
            <v>410230300</v>
          </cell>
          <cell r="J430" t="str">
            <v>DIRETORIA EXECUTIVA</v>
          </cell>
          <cell r="N430">
            <v>209082.36</v>
          </cell>
          <cell r="O430" t="str">
            <v>R$</v>
          </cell>
          <cell r="P430">
            <v>41998.31</v>
          </cell>
        </row>
        <row r="431">
          <cell r="F431">
            <v>410230400</v>
          </cell>
          <cell r="J431" t="str">
            <v>INSS - TBG</v>
          </cell>
          <cell r="N431">
            <v>3523865.62</v>
          </cell>
          <cell r="O431" t="str">
            <v>R$</v>
          </cell>
          <cell r="P431">
            <v>708328.13</v>
          </cell>
        </row>
        <row r="432">
          <cell r="F432">
            <v>410230401</v>
          </cell>
          <cell r="J432" t="str">
            <v>FGTS - TBG</v>
          </cell>
          <cell r="N432">
            <v>1071636.19</v>
          </cell>
          <cell r="O432" t="str">
            <v>R$</v>
          </cell>
          <cell r="P432">
            <v>215408.43</v>
          </cell>
        </row>
        <row r="433">
          <cell r="F433">
            <v>410230500</v>
          </cell>
          <cell r="J433" t="str">
            <v>PESSOAL CEDIDO PETRO</v>
          </cell>
          <cell r="N433">
            <v>201616.19</v>
          </cell>
          <cell r="O433" t="str">
            <v>R$</v>
          </cell>
          <cell r="P433">
            <v>40609.82</v>
          </cell>
        </row>
        <row r="434">
          <cell r="E434" t="str">
            <v>41.03 - OUTRAS DESPESAS COM PESSOAL</v>
          </cell>
          <cell r="N434">
            <v>117581.66</v>
          </cell>
          <cell r="O434" t="str">
            <v>R$</v>
          </cell>
          <cell r="P434">
            <v>23592.68</v>
          </cell>
        </row>
        <row r="435">
          <cell r="F435">
            <v>410330300</v>
          </cell>
          <cell r="J435" t="str">
            <v>MÃO-DE-OBRA TEMP./ES</v>
          </cell>
          <cell r="N435">
            <v>117581.66</v>
          </cell>
          <cell r="O435" t="str">
            <v>R$</v>
          </cell>
          <cell r="P435">
            <v>23592.68</v>
          </cell>
        </row>
        <row r="436">
          <cell r="E436" t="str">
            <v>41.04 - TREINAMENTO E APERFEIÇOAMENTO</v>
          </cell>
          <cell r="N436">
            <v>57417.77</v>
          </cell>
          <cell r="O436" t="str">
            <v>R$</v>
          </cell>
          <cell r="P436">
            <v>15260.8</v>
          </cell>
        </row>
        <row r="437">
          <cell r="F437" t="str">
            <v>41.04.3.02 - CURSO EXTERNO</v>
          </cell>
          <cell r="N437">
            <v>18607.18</v>
          </cell>
          <cell r="O437" t="str">
            <v>R$</v>
          </cell>
          <cell r="P437">
            <v>7444.38</v>
          </cell>
        </row>
        <row r="438">
          <cell r="G438">
            <v>410430201</v>
          </cell>
          <cell r="K438" t="str">
            <v>HOSPEDAGEM/TRANSPORT</v>
          </cell>
          <cell r="N438">
            <v>15353.58</v>
          </cell>
          <cell r="O438" t="str">
            <v>R$</v>
          </cell>
          <cell r="P438">
            <v>3126.46</v>
          </cell>
        </row>
        <row r="439">
          <cell r="G439">
            <v>410430202</v>
          </cell>
          <cell r="K439" t="str">
            <v>INSCRIÇÕES</v>
          </cell>
          <cell r="N439">
            <v>3253.6</v>
          </cell>
          <cell r="O439" t="str">
            <v>R$</v>
          </cell>
          <cell r="P439">
            <v>4317.92</v>
          </cell>
        </row>
        <row r="440">
          <cell r="F440" t="str">
            <v>41.04.3.03 - CURSO N0 EXTERIOR</v>
          </cell>
          <cell r="N440">
            <v>39314.870000000003</v>
          </cell>
          <cell r="O440" t="str">
            <v>R$</v>
          </cell>
          <cell r="P440">
            <v>7917.62</v>
          </cell>
        </row>
        <row r="441">
          <cell r="G441">
            <v>410430301</v>
          </cell>
          <cell r="K441" t="str">
            <v>HOSPEDAGEM/TRANSPORT</v>
          </cell>
          <cell r="N441">
            <v>9662.59</v>
          </cell>
          <cell r="O441" t="str">
            <v>R$</v>
          </cell>
          <cell r="P441">
            <v>1964.53</v>
          </cell>
        </row>
        <row r="442">
          <cell r="G442">
            <v>410430302</v>
          </cell>
          <cell r="K442" t="str">
            <v>INSCRIÇÕES</v>
          </cell>
          <cell r="N442">
            <v>29652.28</v>
          </cell>
          <cell r="O442" t="str">
            <v>R$</v>
          </cell>
          <cell r="P442">
            <v>5953.09</v>
          </cell>
        </row>
        <row r="443">
          <cell r="F443" t="str">
            <v>41.04.3.06 - CURSO DE IDIOMAS</v>
          </cell>
          <cell r="N443">
            <v>-504.28</v>
          </cell>
          <cell r="O443" t="str">
            <v>R$</v>
          </cell>
          <cell r="P443">
            <v>-101.2</v>
          </cell>
        </row>
        <row r="444">
          <cell r="G444">
            <v>410430602</v>
          </cell>
          <cell r="K444" t="str">
            <v>INSCRIÇÕES</v>
          </cell>
          <cell r="N444">
            <v>-504.28</v>
          </cell>
          <cell r="O444" t="str">
            <v>R$</v>
          </cell>
          <cell r="P444">
            <v>-101.2</v>
          </cell>
        </row>
        <row r="445">
          <cell r="D445" t="str">
            <v>42 - DESPESAS COM IMÓVEIS</v>
          </cell>
          <cell r="N445">
            <v>688071.47</v>
          </cell>
          <cell r="O445" t="str">
            <v>R$</v>
          </cell>
          <cell r="P445">
            <v>149211.9</v>
          </cell>
        </row>
        <row r="446">
          <cell r="E446" t="str">
            <v>42.01 - IMÓVEIS ALUGADOS</v>
          </cell>
          <cell r="N446">
            <v>154038.79999999999</v>
          </cell>
          <cell r="O446" t="str">
            <v>R$</v>
          </cell>
          <cell r="P446">
            <v>31240.61</v>
          </cell>
        </row>
        <row r="447">
          <cell r="F447">
            <v>420130100</v>
          </cell>
          <cell r="J447" t="str">
            <v>ALUGUEL</v>
          </cell>
          <cell r="N447">
            <v>0</v>
          </cell>
          <cell r="O447" t="str">
            <v>R$</v>
          </cell>
          <cell r="P447">
            <v>109.66</v>
          </cell>
        </row>
        <row r="448">
          <cell r="F448">
            <v>420130300</v>
          </cell>
          <cell r="J448" t="str">
            <v>IPTU IMOV ALUGADOS</v>
          </cell>
          <cell r="N448">
            <v>42972.55</v>
          </cell>
          <cell r="O448" t="str">
            <v>R$</v>
          </cell>
          <cell r="P448">
            <v>8784.1</v>
          </cell>
        </row>
        <row r="449">
          <cell r="F449">
            <v>420130500</v>
          </cell>
          <cell r="J449" t="str">
            <v>E.ELÉTRICA IMOV ALUG</v>
          </cell>
          <cell r="N449">
            <v>43757.78</v>
          </cell>
          <cell r="O449" t="str">
            <v>R$</v>
          </cell>
          <cell r="P449">
            <v>8825.3799999999992</v>
          </cell>
        </row>
        <row r="450">
          <cell r="F450">
            <v>420130900</v>
          </cell>
          <cell r="J450" t="str">
            <v>DEPRECIAÇÃO IRFS 16</v>
          </cell>
          <cell r="N450">
            <v>67308.47</v>
          </cell>
          <cell r="O450" t="str">
            <v>R$</v>
          </cell>
          <cell r="P450">
            <v>13521.47</v>
          </cell>
        </row>
        <row r="451">
          <cell r="E451" t="str">
            <v>42.02 - IMÓVEIS PRÓPRIOS</v>
          </cell>
          <cell r="N451">
            <v>534032.67000000004</v>
          </cell>
          <cell r="O451" t="str">
            <v>R$</v>
          </cell>
          <cell r="P451">
            <v>117971.29</v>
          </cell>
        </row>
        <row r="452">
          <cell r="F452">
            <v>420230200</v>
          </cell>
          <cell r="J452" t="str">
            <v>CONDOM.IMOV.PROPRIO</v>
          </cell>
          <cell r="N452">
            <v>140035.76999999999</v>
          </cell>
          <cell r="O452" t="str">
            <v>R$</v>
          </cell>
          <cell r="P452">
            <v>28313.65</v>
          </cell>
        </row>
        <row r="453">
          <cell r="F453">
            <v>420230300</v>
          </cell>
          <cell r="J453" t="str">
            <v>IPTU IMOV PROPRIO</v>
          </cell>
          <cell r="N453">
            <v>85245.5</v>
          </cell>
          <cell r="O453" t="str">
            <v>R$</v>
          </cell>
          <cell r="P453">
            <v>17132.86</v>
          </cell>
        </row>
        <row r="454">
          <cell r="F454">
            <v>420230400</v>
          </cell>
          <cell r="J454" t="str">
            <v>SEGURO IMOV PROPRIO</v>
          </cell>
          <cell r="N454">
            <v>2508.81</v>
          </cell>
          <cell r="O454" t="str">
            <v>R$</v>
          </cell>
          <cell r="P454">
            <v>504.04</v>
          </cell>
        </row>
        <row r="455">
          <cell r="F455">
            <v>420230500</v>
          </cell>
          <cell r="J455" t="str">
            <v>E.ELÉTRICA IMOV PROP</v>
          </cell>
          <cell r="N455">
            <v>16471.830000000002</v>
          </cell>
          <cell r="O455" t="str">
            <v>R$</v>
          </cell>
          <cell r="P455">
            <v>3334.73</v>
          </cell>
        </row>
        <row r="456">
          <cell r="F456">
            <v>420230600</v>
          </cell>
          <cell r="J456" t="str">
            <v>MAN.REP.IMOV.PROPRIO</v>
          </cell>
          <cell r="N456">
            <v>57195.4</v>
          </cell>
          <cell r="O456" t="str">
            <v>R$</v>
          </cell>
          <cell r="P456">
            <v>11527.91</v>
          </cell>
        </row>
        <row r="457">
          <cell r="F457">
            <v>420230700</v>
          </cell>
          <cell r="J457" t="str">
            <v>CONS.LIMP.IM.PROPRIO</v>
          </cell>
          <cell r="N457">
            <v>78081.350000000006</v>
          </cell>
          <cell r="O457" t="str">
            <v>R$</v>
          </cell>
          <cell r="P457">
            <v>15725.83</v>
          </cell>
        </row>
        <row r="458">
          <cell r="F458">
            <v>420230800</v>
          </cell>
          <cell r="J458" t="str">
            <v>DEPR.IMÓVEIS</v>
          </cell>
          <cell r="N458">
            <v>28968.23</v>
          </cell>
          <cell r="O458" t="str">
            <v>R$</v>
          </cell>
          <cell r="P458">
            <v>12266.71</v>
          </cell>
        </row>
        <row r="459">
          <cell r="F459">
            <v>420230900</v>
          </cell>
          <cell r="J459" t="str">
            <v>DEPR.BENFEITORIAS</v>
          </cell>
          <cell r="N459">
            <v>125525.78</v>
          </cell>
          <cell r="O459" t="str">
            <v>R$</v>
          </cell>
          <cell r="P459">
            <v>29165.56</v>
          </cell>
        </row>
        <row r="460">
          <cell r="D460" t="str">
            <v>43 - DESPESAS EQUIP. MOBÍLIA E INST.</v>
          </cell>
          <cell r="N460">
            <v>1633087.36</v>
          </cell>
          <cell r="O460" t="str">
            <v>R$</v>
          </cell>
          <cell r="P460">
            <v>316483.34000000003</v>
          </cell>
        </row>
        <row r="461">
          <cell r="E461" t="str">
            <v>43.01 - ALUGUEL</v>
          </cell>
          <cell r="N461">
            <v>28300.400000000001</v>
          </cell>
          <cell r="O461" t="str">
            <v>R$</v>
          </cell>
          <cell r="P461">
            <v>5720.94</v>
          </cell>
        </row>
        <row r="462">
          <cell r="F462">
            <v>430130300</v>
          </cell>
          <cell r="J462" t="str">
            <v>OUTROS EQUI. E MOBÍL</v>
          </cell>
          <cell r="N462">
            <v>28300.400000000001</v>
          </cell>
          <cell r="O462" t="str">
            <v>R$</v>
          </cell>
          <cell r="P462">
            <v>5720.94</v>
          </cell>
        </row>
        <row r="463">
          <cell r="E463" t="str">
            <v>43.02 - MANUTENÇÃO, REPAROS E ADAP.</v>
          </cell>
          <cell r="N463">
            <v>28391.57</v>
          </cell>
          <cell r="O463" t="str">
            <v>R$</v>
          </cell>
          <cell r="P463">
            <v>5720.41</v>
          </cell>
        </row>
        <row r="464">
          <cell r="F464">
            <v>430230300</v>
          </cell>
          <cell r="J464" t="str">
            <v>OUTROS EQUI. E MOBÍL</v>
          </cell>
          <cell r="N464">
            <v>28391.57</v>
          </cell>
          <cell r="O464" t="str">
            <v>R$</v>
          </cell>
          <cell r="P464">
            <v>5720.41</v>
          </cell>
        </row>
        <row r="465">
          <cell r="E465" t="str">
            <v>43.03 - SEGUROS</v>
          </cell>
          <cell r="N465">
            <v>1770.7</v>
          </cell>
          <cell r="O465" t="str">
            <v>R$</v>
          </cell>
          <cell r="P465">
            <v>353.3</v>
          </cell>
        </row>
        <row r="466">
          <cell r="F466">
            <v>430330400</v>
          </cell>
          <cell r="J466" t="str">
            <v>SEGURO FIANÇA</v>
          </cell>
          <cell r="N466">
            <v>1770.7</v>
          </cell>
          <cell r="O466" t="str">
            <v>R$</v>
          </cell>
          <cell r="P466">
            <v>353.3</v>
          </cell>
        </row>
        <row r="467">
          <cell r="E467" t="str">
            <v>43.04 - DEPRECIAÇÃO</v>
          </cell>
          <cell r="N467">
            <v>1574624.69</v>
          </cell>
          <cell r="O467" t="str">
            <v>R$</v>
          </cell>
          <cell r="P467">
            <v>304688.69</v>
          </cell>
        </row>
        <row r="468">
          <cell r="F468">
            <v>430430100</v>
          </cell>
          <cell r="J468" t="str">
            <v>EQUIP. E INST. DE CO</v>
          </cell>
          <cell r="N468">
            <v>120613.59</v>
          </cell>
          <cell r="O468" t="str">
            <v>R$</v>
          </cell>
          <cell r="P468">
            <v>23623.42</v>
          </cell>
        </row>
        <row r="469">
          <cell r="F469">
            <v>430430200</v>
          </cell>
          <cell r="J469" t="str">
            <v>EQUIP. E INST. DE PR</v>
          </cell>
          <cell r="N469">
            <v>251750.89</v>
          </cell>
          <cell r="O469" t="str">
            <v>R$</v>
          </cell>
          <cell r="P469">
            <v>53354.32</v>
          </cell>
        </row>
        <row r="470">
          <cell r="F470">
            <v>430430300</v>
          </cell>
          <cell r="J470" t="str">
            <v>OUTROS EQUI. E MOBÍL</v>
          </cell>
          <cell r="N470">
            <v>16334.32</v>
          </cell>
          <cell r="O470" t="str">
            <v>R$</v>
          </cell>
          <cell r="P470">
            <v>3598.33</v>
          </cell>
        </row>
        <row r="471">
          <cell r="F471">
            <v>430430400</v>
          </cell>
          <cell r="J471" t="str">
            <v>AQUIS./DESENV.SOFTWA</v>
          </cell>
          <cell r="N471">
            <v>1185925.8899999999</v>
          </cell>
          <cell r="O471" t="str">
            <v>R$</v>
          </cell>
          <cell r="P471">
            <v>224112.62</v>
          </cell>
        </row>
        <row r="472">
          <cell r="D472" t="str">
            <v>45 - DESPESAS COM SERVIÇOS CONTRATADOS</v>
          </cell>
          <cell r="N472">
            <v>3253210.06</v>
          </cell>
          <cell r="O472" t="str">
            <v>R$</v>
          </cell>
          <cell r="P472">
            <v>643380.61</v>
          </cell>
        </row>
        <row r="473">
          <cell r="E473" t="str">
            <v>45.01 - SERVIÇOS PROF. ESPECIAL.</v>
          </cell>
          <cell r="N473">
            <v>3253210.06</v>
          </cell>
          <cell r="O473" t="str">
            <v>R$</v>
          </cell>
          <cell r="P473">
            <v>643380.61</v>
          </cell>
        </row>
        <row r="474">
          <cell r="F474">
            <v>450130100</v>
          </cell>
          <cell r="J474" t="str">
            <v>AUDITORIA CONTÁBIL</v>
          </cell>
          <cell r="N474">
            <v>2148.29</v>
          </cell>
          <cell r="O474" t="str">
            <v>R$</v>
          </cell>
          <cell r="P474">
            <v>433.72</v>
          </cell>
        </row>
        <row r="475">
          <cell r="F475">
            <v>450130200</v>
          </cell>
          <cell r="J475" t="str">
            <v>CONSULTORIA JURÍDICA</v>
          </cell>
          <cell r="N475">
            <v>349183.18</v>
          </cell>
          <cell r="O475" t="str">
            <v>R$</v>
          </cell>
          <cell r="P475">
            <v>69777.23</v>
          </cell>
        </row>
        <row r="476">
          <cell r="F476">
            <v>450130300</v>
          </cell>
          <cell r="J476" t="str">
            <v>ADVOCATICIOS</v>
          </cell>
          <cell r="N476">
            <v>45023.46</v>
          </cell>
          <cell r="O476" t="str">
            <v>R$</v>
          </cell>
          <cell r="P476">
            <v>9058.02</v>
          </cell>
        </row>
        <row r="477">
          <cell r="F477">
            <v>450130500</v>
          </cell>
          <cell r="J477" t="str">
            <v>TECNOLOGIA DA INFORM</v>
          </cell>
          <cell r="N477">
            <v>1143805.93</v>
          </cell>
          <cell r="O477" t="str">
            <v>R$</v>
          </cell>
          <cell r="P477">
            <v>218408.86</v>
          </cell>
        </row>
        <row r="478">
          <cell r="F478">
            <v>450130800</v>
          </cell>
          <cell r="J478" t="str">
            <v>CONSULTORIA</v>
          </cell>
          <cell r="N478">
            <v>629770.55000000005</v>
          </cell>
          <cell r="O478" t="str">
            <v>R$</v>
          </cell>
          <cell r="P478">
            <v>127122.08</v>
          </cell>
        </row>
        <row r="479">
          <cell r="F479">
            <v>450130900</v>
          </cell>
          <cell r="J479" t="str">
            <v>CONSULTORIA MEIO AMB</v>
          </cell>
          <cell r="N479">
            <v>94214.02</v>
          </cell>
          <cell r="O479" t="str">
            <v>R$</v>
          </cell>
          <cell r="P479">
            <v>19042.27</v>
          </cell>
        </row>
        <row r="480">
          <cell r="F480">
            <v>450131100</v>
          </cell>
          <cell r="J480" t="str">
            <v>CONSULTORIA ASSUNTOS</v>
          </cell>
          <cell r="N480">
            <v>767948.69</v>
          </cell>
          <cell r="O480" t="str">
            <v>R$</v>
          </cell>
          <cell r="P480">
            <v>154994.81</v>
          </cell>
        </row>
        <row r="481">
          <cell r="F481">
            <v>450131400</v>
          </cell>
          <cell r="J481" t="str">
            <v>CONSULTORIA DE RECU</v>
          </cell>
          <cell r="N481">
            <v>164523.04999999999</v>
          </cell>
          <cell r="O481" t="str">
            <v>R$</v>
          </cell>
          <cell r="P481">
            <v>33114.74</v>
          </cell>
        </row>
        <row r="482">
          <cell r="F482">
            <v>450131500</v>
          </cell>
          <cell r="J482" t="str">
            <v>ASSESSORIA TRIBUTARI</v>
          </cell>
          <cell r="N482">
            <v>12499.99</v>
          </cell>
          <cell r="O482" t="str">
            <v>R$</v>
          </cell>
          <cell r="P482">
            <v>2519.88</v>
          </cell>
        </row>
        <row r="483">
          <cell r="F483">
            <v>450131600</v>
          </cell>
          <cell r="J483" t="str">
            <v>ADM.DE BENS PATRIMON</v>
          </cell>
          <cell r="N483">
            <v>44092.9</v>
          </cell>
          <cell r="O483" t="str">
            <v>R$</v>
          </cell>
          <cell r="P483">
            <v>8909</v>
          </cell>
        </row>
        <row r="484">
          <cell r="D484" t="str">
            <v>46 - DESPESAS DE VIAGENS</v>
          </cell>
          <cell r="N484">
            <v>430064.73</v>
          </cell>
          <cell r="O484" t="str">
            <v>R$</v>
          </cell>
          <cell r="P484">
            <v>84087.5</v>
          </cell>
        </row>
        <row r="485">
          <cell r="E485" t="str">
            <v>46.01 - VIAGENS DOMÉSTICAS</v>
          </cell>
          <cell r="N485">
            <v>429217.51</v>
          </cell>
          <cell r="O485" t="str">
            <v>R$</v>
          </cell>
          <cell r="P485">
            <v>83917.92</v>
          </cell>
        </row>
        <row r="486">
          <cell r="F486">
            <v>460130100</v>
          </cell>
          <cell r="J486" t="str">
            <v>DIÁRIAS</v>
          </cell>
          <cell r="N486">
            <v>14081.45</v>
          </cell>
          <cell r="O486" t="str">
            <v>R$</v>
          </cell>
          <cell r="P486">
            <v>2864.85</v>
          </cell>
        </row>
        <row r="487">
          <cell r="F487">
            <v>460130200</v>
          </cell>
          <cell r="J487" t="str">
            <v>HOSPEDAGEM</v>
          </cell>
          <cell r="N487">
            <v>93273.34</v>
          </cell>
          <cell r="O487" t="str">
            <v>R$</v>
          </cell>
          <cell r="P487">
            <v>19018.21</v>
          </cell>
        </row>
        <row r="488">
          <cell r="F488">
            <v>460130300</v>
          </cell>
          <cell r="J488" t="str">
            <v>PASSAGENS AÉREAS E M</v>
          </cell>
          <cell r="N488">
            <v>287917.23</v>
          </cell>
          <cell r="O488" t="str">
            <v>R$</v>
          </cell>
          <cell r="P488">
            <v>55126.03</v>
          </cell>
        </row>
        <row r="489">
          <cell r="F489">
            <v>460130500</v>
          </cell>
          <cell r="J489" t="str">
            <v>ALUGUEL DE VEÍCULOS</v>
          </cell>
          <cell r="N489">
            <v>15304.19</v>
          </cell>
          <cell r="O489" t="str">
            <v>R$</v>
          </cell>
          <cell r="P489">
            <v>3116.47</v>
          </cell>
        </row>
        <row r="490">
          <cell r="F490">
            <v>460130600</v>
          </cell>
          <cell r="J490" t="str">
            <v>OUTRAS DESPESAS DE V</v>
          </cell>
          <cell r="N490">
            <v>18641.3</v>
          </cell>
          <cell r="O490" t="str">
            <v>R$</v>
          </cell>
          <cell r="P490">
            <v>3792.36</v>
          </cell>
        </row>
        <row r="491">
          <cell r="E491" t="str">
            <v>46.02 - VIAGENS INTERNACIONAIS</v>
          </cell>
          <cell r="N491">
            <v>847.22</v>
          </cell>
          <cell r="O491" t="str">
            <v>R$</v>
          </cell>
          <cell r="P491">
            <v>169.58</v>
          </cell>
        </row>
        <row r="492">
          <cell r="F492">
            <v>460230600</v>
          </cell>
          <cell r="J492" t="str">
            <v>OUTRAS DESPESAS DE V</v>
          </cell>
          <cell r="N492">
            <v>847.22</v>
          </cell>
          <cell r="O492" t="str">
            <v>R$</v>
          </cell>
          <cell r="P492">
            <v>169.58</v>
          </cell>
        </row>
        <row r="493">
          <cell r="D493" t="str">
            <v>47 - DESP. COMUN. EXPED. GERAIS</v>
          </cell>
          <cell r="N493">
            <v>6179226.71</v>
          </cell>
          <cell r="O493" t="str">
            <v>R$</v>
          </cell>
          <cell r="P493">
            <v>1241812.6299999999</v>
          </cell>
        </row>
        <row r="494">
          <cell r="E494" t="str">
            <v>47.02 - UTILIDADES, SERV. E OUTRAS</v>
          </cell>
          <cell r="N494">
            <v>6118722.4299999997</v>
          </cell>
          <cell r="O494" t="str">
            <v>R$</v>
          </cell>
          <cell r="P494">
            <v>1229576.2</v>
          </cell>
        </row>
        <row r="495">
          <cell r="F495" t="str">
            <v>47.02.3 - NÃO MONETÁRIA</v>
          </cell>
          <cell r="N495">
            <v>6118722.4299999997</v>
          </cell>
          <cell r="O495" t="str">
            <v>R$</v>
          </cell>
          <cell r="P495">
            <v>1229576.2</v>
          </cell>
        </row>
        <row r="496">
          <cell r="G496" t="str">
            <v>47.02.3.01 - SOFTWARES</v>
          </cell>
          <cell r="N496">
            <v>1862757.85</v>
          </cell>
          <cell r="O496" t="str">
            <v>R$</v>
          </cell>
          <cell r="P496">
            <v>376833.32</v>
          </cell>
        </row>
        <row r="497">
          <cell r="H497">
            <v>470230102</v>
          </cell>
          <cell r="L497" t="str">
            <v>MANUTENÇÃO</v>
          </cell>
          <cell r="N497">
            <v>1862757.85</v>
          </cell>
          <cell r="O497" t="str">
            <v>R$</v>
          </cell>
          <cell r="P497">
            <v>376833.32</v>
          </cell>
        </row>
        <row r="498">
          <cell r="G498" t="str">
            <v>47.02.3.03 -CARTÓRIO, LEGALIZAÇÕES E DESPACH.</v>
          </cell>
          <cell r="N498">
            <v>1420.02</v>
          </cell>
          <cell r="O498" t="str">
            <v>R$</v>
          </cell>
          <cell r="P498">
            <v>287.06</v>
          </cell>
        </row>
        <row r="499">
          <cell r="H499">
            <v>470230300</v>
          </cell>
          <cell r="L499" t="str">
            <v>CARTÓRIO, LEGALIZAÇÕ</v>
          </cell>
          <cell r="N499">
            <v>1420.02</v>
          </cell>
          <cell r="O499" t="str">
            <v>R$</v>
          </cell>
          <cell r="P499">
            <v>287.06</v>
          </cell>
        </row>
        <row r="500">
          <cell r="G500" t="str">
            <v>47.02.3.04 - TELEFONE, FAX E TELEX</v>
          </cell>
          <cell r="N500">
            <v>34439.480000000003</v>
          </cell>
          <cell r="O500" t="str">
            <v>R$</v>
          </cell>
          <cell r="P500">
            <v>6946.78</v>
          </cell>
        </row>
        <row r="501">
          <cell r="H501">
            <v>470230400</v>
          </cell>
          <cell r="L501" t="str">
            <v>TELEFONE, FAX , TELE</v>
          </cell>
          <cell r="N501">
            <v>34439.480000000003</v>
          </cell>
          <cell r="O501" t="str">
            <v>R$</v>
          </cell>
          <cell r="P501">
            <v>6946.78</v>
          </cell>
        </row>
        <row r="502">
          <cell r="G502" t="str">
            <v>47.02.3.05 - CORREIOS, MALOTES E TELEGRAMAS</v>
          </cell>
          <cell r="N502">
            <v>7838.67</v>
          </cell>
          <cell r="O502" t="str">
            <v>R$</v>
          </cell>
          <cell r="P502">
            <v>1575.34</v>
          </cell>
        </row>
        <row r="503">
          <cell r="H503">
            <v>470230500</v>
          </cell>
          <cell r="L503" t="str">
            <v>CORREIOS, MALOTES E</v>
          </cell>
          <cell r="N503">
            <v>7838.67</v>
          </cell>
          <cell r="O503" t="str">
            <v>R$</v>
          </cell>
          <cell r="P503">
            <v>1575.34</v>
          </cell>
        </row>
        <row r="504">
          <cell r="G504" t="str">
            <v>47.02.3.06-LIVRO,JORN,REVISTA,PERIÓD.,TV CABO</v>
          </cell>
          <cell r="N504">
            <v>1740</v>
          </cell>
          <cell r="O504" t="str">
            <v>R$</v>
          </cell>
          <cell r="P504">
            <v>353.51</v>
          </cell>
        </row>
        <row r="505">
          <cell r="H505">
            <v>470230600</v>
          </cell>
          <cell r="L505" t="str">
            <v>LIVROS, JORNAIS, VER</v>
          </cell>
          <cell r="N505">
            <v>1740</v>
          </cell>
          <cell r="O505" t="str">
            <v>R$</v>
          </cell>
          <cell r="P505">
            <v>353.51</v>
          </cell>
        </row>
        <row r="506">
          <cell r="G506" t="str">
            <v>47.02.3.07 -ASSIN. PUBLICAÇÕES ESPECIALIZADAS</v>
          </cell>
          <cell r="N506">
            <v>1127024.03</v>
          </cell>
          <cell r="O506" t="str">
            <v>R$</v>
          </cell>
          <cell r="P506">
            <v>226268.45</v>
          </cell>
        </row>
        <row r="507">
          <cell r="H507">
            <v>470230700</v>
          </cell>
          <cell r="L507" t="str">
            <v>ASSINATURA DE PUBLIC</v>
          </cell>
          <cell r="N507">
            <v>1127024.03</v>
          </cell>
          <cell r="O507" t="str">
            <v>R$</v>
          </cell>
          <cell r="P507">
            <v>226268.45</v>
          </cell>
        </row>
        <row r="508">
          <cell r="G508" t="str">
            <v>47.02.3.09 - ALIMENT. E TRANSPORTE DE PESSOAL</v>
          </cell>
          <cell r="N508">
            <v>11093.94</v>
          </cell>
          <cell r="O508" t="str">
            <v>R$</v>
          </cell>
          <cell r="P508">
            <v>2245.4899999999998</v>
          </cell>
        </row>
        <row r="509">
          <cell r="H509">
            <v>470230900</v>
          </cell>
          <cell r="L509" t="str">
            <v>ALIMENTAÇÃO E TRANSP</v>
          </cell>
          <cell r="N509">
            <v>11093.94</v>
          </cell>
          <cell r="O509" t="str">
            <v>R$</v>
          </cell>
          <cell r="P509">
            <v>2245.4899999999998</v>
          </cell>
        </row>
        <row r="510">
          <cell r="G510" t="str">
            <v>47.02.3.11 - DESPESAS BANCÁRIAS</v>
          </cell>
          <cell r="N510">
            <v>6800.26</v>
          </cell>
          <cell r="O510" t="str">
            <v>R$</v>
          </cell>
          <cell r="P510">
            <v>1375.5</v>
          </cell>
        </row>
        <row r="511">
          <cell r="H511">
            <v>470231100</v>
          </cell>
          <cell r="L511" t="str">
            <v>DESPESAS BANCÁRIAS</v>
          </cell>
          <cell r="N511">
            <v>6800.26</v>
          </cell>
          <cell r="O511" t="str">
            <v>R$</v>
          </cell>
          <cell r="P511">
            <v>1375.5</v>
          </cell>
        </row>
        <row r="512">
          <cell r="G512" t="str">
            <v>47.02.3.13 - DESPESAS COM ARMAZENAGEM</v>
          </cell>
          <cell r="N512">
            <v>12675.92</v>
          </cell>
          <cell r="O512" t="str">
            <v>R$</v>
          </cell>
          <cell r="P512">
            <v>2560.7399999999998</v>
          </cell>
        </row>
        <row r="513">
          <cell r="H513">
            <v>470231300</v>
          </cell>
          <cell r="L513" t="str">
            <v>DESPESAS COM ARMAZE</v>
          </cell>
          <cell r="N513">
            <v>12675.92</v>
          </cell>
          <cell r="O513" t="str">
            <v>R$</v>
          </cell>
          <cell r="P513">
            <v>2560.7399999999998</v>
          </cell>
        </row>
        <row r="514">
          <cell r="G514" t="str">
            <v>47.02.3.15 - SERV. DE APOIO DE INFRA-ESTRUTRA</v>
          </cell>
          <cell r="N514">
            <v>51689.47</v>
          </cell>
          <cell r="O514" t="str">
            <v>R$</v>
          </cell>
          <cell r="P514">
            <v>10418.31</v>
          </cell>
        </row>
        <row r="515">
          <cell r="H515">
            <v>470231500</v>
          </cell>
          <cell r="L515" t="str">
            <v>SERV.APOIO DE INFRA</v>
          </cell>
          <cell r="N515">
            <v>51689.47</v>
          </cell>
          <cell r="O515" t="str">
            <v>R$</v>
          </cell>
          <cell r="P515">
            <v>10418.31</v>
          </cell>
        </row>
        <row r="516">
          <cell r="G516" t="str">
            <v>47.02.3.17 - DESPESAS JURIDICAS</v>
          </cell>
          <cell r="N516">
            <v>2997389.44</v>
          </cell>
          <cell r="O516" t="str">
            <v>R$</v>
          </cell>
          <cell r="P516">
            <v>599969.86</v>
          </cell>
        </row>
        <row r="517">
          <cell r="H517">
            <v>470231702</v>
          </cell>
          <cell r="L517" t="str">
            <v>DESP.C/FORMAÇÃO PROV</v>
          </cell>
          <cell r="N517">
            <v>2997389.44</v>
          </cell>
          <cell r="O517" t="str">
            <v>R$</v>
          </cell>
          <cell r="P517">
            <v>599969.86</v>
          </cell>
        </row>
        <row r="518">
          <cell r="G518" t="str">
            <v>47.02.3.99 - OUTROS</v>
          </cell>
          <cell r="N518">
            <v>3853.35</v>
          </cell>
          <cell r="O518" t="str">
            <v>R$</v>
          </cell>
          <cell r="P518">
            <v>741.84</v>
          </cell>
        </row>
        <row r="519">
          <cell r="H519">
            <v>470239900</v>
          </cell>
          <cell r="L519" t="str">
            <v>OUTROS</v>
          </cell>
          <cell r="N519">
            <v>3853.35</v>
          </cell>
          <cell r="O519" t="str">
            <v>R$</v>
          </cell>
          <cell r="P519">
            <v>741.84</v>
          </cell>
        </row>
        <row r="520">
          <cell r="E520" t="str">
            <v>47.04 - PROPAGANDA E PUBLICAÇÕES OFICIAIS</v>
          </cell>
          <cell r="N520">
            <v>60504.28</v>
          </cell>
          <cell r="O520" t="str">
            <v>R$</v>
          </cell>
          <cell r="P520">
            <v>12236.43</v>
          </cell>
        </row>
        <row r="521">
          <cell r="F521">
            <v>470430100</v>
          </cell>
          <cell r="J521" t="str">
            <v>PUBLICIDADE LEGAL</v>
          </cell>
          <cell r="N521">
            <v>8504.75</v>
          </cell>
          <cell r="O521" t="str">
            <v>R$</v>
          </cell>
          <cell r="P521">
            <v>1716.88</v>
          </cell>
        </row>
        <row r="522">
          <cell r="F522">
            <v>470430200</v>
          </cell>
          <cell r="J522" t="str">
            <v>PROPAG MERCADOLOGICA</v>
          </cell>
          <cell r="N522">
            <v>25944.78</v>
          </cell>
          <cell r="O522" t="str">
            <v>R$</v>
          </cell>
          <cell r="P522">
            <v>5237.16</v>
          </cell>
        </row>
        <row r="523">
          <cell r="F523">
            <v>470430700</v>
          </cell>
          <cell r="J523" t="str">
            <v>DEMAIS SERV.TERCEIRO</v>
          </cell>
          <cell r="N523">
            <v>26054.75</v>
          </cell>
          <cell r="O523" t="str">
            <v>R$</v>
          </cell>
          <cell r="P523">
            <v>5282.39</v>
          </cell>
        </row>
        <row r="524">
          <cell r="D524" t="str">
            <v>49 - TRANSFERÊNCIAS</v>
          </cell>
          <cell r="N524">
            <v>-37197736.289999999</v>
          </cell>
          <cell r="O524" t="str">
            <v>R$</v>
          </cell>
          <cell r="P524">
            <v>-7464183.5099999998</v>
          </cell>
        </row>
        <row r="525">
          <cell r="E525" t="str">
            <v>49.01 - DESPESA OPERACIONAL</v>
          </cell>
          <cell r="N525">
            <v>-37197736.289999999</v>
          </cell>
          <cell r="O525" t="str">
            <v>R$</v>
          </cell>
          <cell r="P525">
            <v>-7464183.5099999998</v>
          </cell>
        </row>
        <row r="526">
          <cell r="F526">
            <v>490130100</v>
          </cell>
          <cell r="J526" t="str">
            <v>DESPESAS ADMIN. E GE</v>
          </cell>
          <cell r="N526">
            <v>-37197736.289999999</v>
          </cell>
          <cell r="O526" t="str">
            <v>R$</v>
          </cell>
          <cell r="P526">
            <v>-7464183.5099999998</v>
          </cell>
        </row>
        <row r="527">
          <cell r="N527">
            <v>0.01</v>
          </cell>
          <cell r="O527" t="str">
            <v>R$</v>
          </cell>
          <cell r="P527">
            <v>-0.73</v>
          </cell>
        </row>
        <row r="528">
          <cell r="D528" t="str">
            <v>51 - RECEITAS FINANCEIRAS</v>
          </cell>
          <cell r="N528">
            <v>-26887089.989999998</v>
          </cell>
          <cell r="O528" t="str">
            <v>R$</v>
          </cell>
          <cell r="P528">
            <v>-5402235.0700000003</v>
          </cell>
        </row>
        <row r="529">
          <cell r="E529" t="str">
            <v>51.06 - RENDIM. DE APLICAÇÕES EM CDB</v>
          </cell>
          <cell r="N529">
            <v>-26887089.989999998</v>
          </cell>
          <cell r="O529" t="str">
            <v>R$</v>
          </cell>
          <cell r="P529">
            <v>-5402235.0700000003</v>
          </cell>
        </row>
        <row r="530">
          <cell r="F530">
            <v>510630100</v>
          </cell>
          <cell r="J530" t="str">
            <v>REND CDB - BRADESCO</v>
          </cell>
          <cell r="N530">
            <v>-14822120.060000001</v>
          </cell>
          <cell r="O530" t="str">
            <v>R$</v>
          </cell>
          <cell r="P530">
            <v>-2978328.97</v>
          </cell>
        </row>
        <row r="531">
          <cell r="F531">
            <v>510630101</v>
          </cell>
          <cell r="J531" t="str">
            <v>REND CDB - SANTANDER</v>
          </cell>
          <cell r="N531">
            <v>-7901065.5999999996</v>
          </cell>
          <cell r="O531" t="str">
            <v>R$</v>
          </cell>
          <cell r="P531">
            <v>-1587620.48</v>
          </cell>
        </row>
        <row r="532">
          <cell r="F532">
            <v>510630103</v>
          </cell>
          <cell r="J532" t="str">
            <v>REND CDB - ITAU BBA</v>
          </cell>
          <cell r="N532">
            <v>-44905.96</v>
          </cell>
          <cell r="O532" t="str">
            <v>R$</v>
          </cell>
          <cell r="P532">
            <v>-8988.73</v>
          </cell>
        </row>
        <row r="533">
          <cell r="F533">
            <v>510630105</v>
          </cell>
          <cell r="J533" t="str">
            <v>REND CDB - CEF</v>
          </cell>
          <cell r="N533">
            <v>-4118998.37</v>
          </cell>
          <cell r="O533" t="str">
            <v>R$</v>
          </cell>
          <cell r="P533">
            <v>-827296.89</v>
          </cell>
        </row>
        <row r="534">
          <cell r="D534" t="str">
            <v>52 - DESPESAS FINANCEIRAS</v>
          </cell>
          <cell r="N534">
            <v>27002626.789999999</v>
          </cell>
          <cell r="O534" t="str">
            <v>R$</v>
          </cell>
          <cell r="P534">
            <v>5410814.21</v>
          </cell>
        </row>
        <row r="535">
          <cell r="E535" t="str">
            <v>52.01 - FORNECEDORES/EMPREITEIRAS</v>
          </cell>
          <cell r="N535">
            <v>6945313.3200000003</v>
          </cell>
          <cell r="O535" t="str">
            <v>R$</v>
          </cell>
          <cell r="P535">
            <v>1392511.47</v>
          </cell>
        </row>
        <row r="536">
          <cell r="F536">
            <v>520130100</v>
          </cell>
          <cell r="J536" t="str">
            <v>JUROS S/ FATURAS A P</v>
          </cell>
          <cell r="N536">
            <v>233.41</v>
          </cell>
          <cell r="O536" t="str">
            <v>R$</v>
          </cell>
          <cell r="P536">
            <v>47.68</v>
          </cell>
        </row>
        <row r="537">
          <cell r="F537">
            <v>520130200</v>
          </cell>
          <cell r="J537" t="str">
            <v>JUROS  TRIBUTOS</v>
          </cell>
          <cell r="N537">
            <v>6694470.4400000004</v>
          </cell>
          <cell r="O537" t="str">
            <v>R$</v>
          </cell>
          <cell r="P537">
            <v>1342091.3</v>
          </cell>
        </row>
        <row r="538">
          <cell r="F538">
            <v>520130300</v>
          </cell>
          <cell r="J538" t="str">
            <v>DESP.FINANC IFRS 16</v>
          </cell>
          <cell r="N538">
            <v>213210.73</v>
          </cell>
          <cell r="O538" t="str">
            <v>R$</v>
          </cell>
          <cell r="P538">
            <v>42845.2</v>
          </cell>
        </row>
        <row r="539">
          <cell r="F539">
            <v>520130400</v>
          </cell>
          <cell r="J539" t="str">
            <v>JUROS E ATUALIZAÇÃO</v>
          </cell>
          <cell r="N539">
            <v>37398.74</v>
          </cell>
          <cell r="O539" t="str">
            <v>R$</v>
          </cell>
          <cell r="P539">
            <v>7527.29</v>
          </cell>
        </row>
        <row r="540">
          <cell r="E540" t="str">
            <v>52.02 - EMPRÉSTIMOS E FINANC. TERC.</v>
          </cell>
          <cell r="N540">
            <v>53751.81</v>
          </cell>
          <cell r="O540" t="str">
            <v>R$</v>
          </cell>
          <cell r="P540">
            <v>10799.38</v>
          </cell>
        </row>
        <row r="541">
          <cell r="F541" t="str">
            <v>52.02.3.10 - OVERDRAFT</v>
          </cell>
          <cell r="N541">
            <v>53751.81</v>
          </cell>
          <cell r="O541" t="str">
            <v>R$</v>
          </cell>
          <cell r="P541">
            <v>10799.38</v>
          </cell>
        </row>
        <row r="542">
          <cell r="G542">
            <v>520231004</v>
          </cell>
          <cell r="K542" t="str">
            <v>DESPESAS E FIANÇAS</v>
          </cell>
          <cell r="N542">
            <v>53751.81</v>
          </cell>
          <cell r="O542" t="str">
            <v>R$</v>
          </cell>
          <cell r="P542">
            <v>10799.38</v>
          </cell>
        </row>
        <row r="543">
          <cell r="E543" t="str">
            <v>52.06 - JUROS S/DIVIDENDOS A PAGAR</v>
          </cell>
          <cell r="N543">
            <v>20003561.66</v>
          </cell>
          <cell r="O543" t="str">
            <v>R$</v>
          </cell>
          <cell r="P543">
            <v>4007503.36</v>
          </cell>
        </row>
        <row r="544">
          <cell r="F544" t="str">
            <v>52.06.3 - NÃO MONETÁRIA</v>
          </cell>
          <cell r="N544">
            <v>20003561.66</v>
          </cell>
          <cell r="O544" t="str">
            <v>R$</v>
          </cell>
          <cell r="P544">
            <v>4007503.36</v>
          </cell>
        </row>
        <row r="545">
          <cell r="G545" t="str">
            <v>5206302  JUROS S/DIVIDENDOS A PAGAR</v>
          </cell>
          <cell r="N545">
            <v>20003561.66</v>
          </cell>
          <cell r="O545" t="str">
            <v>R$</v>
          </cell>
          <cell r="P545">
            <v>4007503.36</v>
          </cell>
        </row>
        <row r="546">
          <cell r="H546">
            <v>520630201</v>
          </cell>
          <cell r="L546" t="str">
            <v>PETROBRAS</v>
          </cell>
          <cell r="N546">
            <v>10201816.449999999</v>
          </cell>
          <cell r="O546" t="str">
            <v>R$</v>
          </cell>
          <cell r="P546">
            <v>2043826.71</v>
          </cell>
        </row>
        <row r="547">
          <cell r="H547">
            <v>520630202</v>
          </cell>
          <cell r="L547" t="str">
            <v>BBPP</v>
          </cell>
          <cell r="N547">
            <v>5801032.8799999999</v>
          </cell>
          <cell r="O547" t="str">
            <v>R$</v>
          </cell>
          <cell r="P547">
            <v>1162175.97</v>
          </cell>
        </row>
        <row r="548">
          <cell r="H548">
            <v>520630203</v>
          </cell>
          <cell r="L548" t="str">
            <v>YPFB TRANSPORTES</v>
          </cell>
          <cell r="N548">
            <v>3976708.06</v>
          </cell>
          <cell r="O548" t="str">
            <v>R$</v>
          </cell>
          <cell r="P548">
            <v>796691.67</v>
          </cell>
        </row>
        <row r="549">
          <cell r="H549">
            <v>520630204</v>
          </cell>
          <cell r="L549" t="str">
            <v>CORUMBA HOLDING</v>
          </cell>
          <cell r="N549">
            <v>24004.27</v>
          </cell>
          <cell r="O549" t="str">
            <v>R$</v>
          </cell>
          <cell r="P549">
            <v>4809.01</v>
          </cell>
        </row>
        <row r="550">
          <cell r="D550" t="str">
            <v>53 - VARIAÇÕES CAMBIAIS</v>
          </cell>
          <cell r="N550">
            <v>20737040.690000001</v>
          </cell>
          <cell r="O550" t="str">
            <v>R$</v>
          </cell>
          <cell r="P550">
            <v>-2064899.85</v>
          </cell>
        </row>
        <row r="551">
          <cell r="E551" t="str">
            <v>53.01 - ATIVOS MONETÁRIOS EM R$</v>
          </cell>
          <cell r="N551">
            <v>0</v>
          </cell>
          <cell r="O551" t="str">
            <v>R$</v>
          </cell>
          <cell r="P551">
            <v>8176556.6600000001</v>
          </cell>
        </row>
        <row r="552">
          <cell r="F552" t="str">
            <v>53.01.3.01 - DISPONÍVEL</v>
          </cell>
          <cell r="N552">
            <v>0</v>
          </cell>
          <cell r="O552" t="str">
            <v>R$</v>
          </cell>
          <cell r="P552">
            <v>6295467.5300000003</v>
          </cell>
        </row>
        <row r="553">
          <cell r="G553">
            <v>530130100</v>
          </cell>
          <cell r="K553" t="str">
            <v>DISPONÍVEL</v>
          </cell>
          <cell r="N553">
            <v>0</v>
          </cell>
          <cell r="O553" t="str">
            <v>R$</v>
          </cell>
          <cell r="P553">
            <v>6295467.5300000003</v>
          </cell>
        </row>
        <row r="554">
          <cell r="F554" t="str">
            <v>53.01.3.02 - OUTROS ATIVOS CIRCULANTES</v>
          </cell>
          <cell r="N554">
            <v>0</v>
          </cell>
          <cell r="O554" t="str">
            <v>R$</v>
          </cell>
          <cell r="P554">
            <v>1881089.13</v>
          </cell>
        </row>
        <row r="555">
          <cell r="G555">
            <v>530130201</v>
          </cell>
          <cell r="K555" t="str">
            <v>PETROBRAS</v>
          </cell>
          <cell r="N555">
            <v>0</v>
          </cell>
          <cell r="O555" t="str">
            <v>R$</v>
          </cell>
          <cell r="P555">
            <v>595169.4</v>
          </cell>
        </row>
        <row r="556">
          <cell r="G556">
            <v>530130203</v>
          </cell>
          <cell r="K556" t="str">
            <v>OUTROS</v>
          </cell>
          <cell r="N556">
            <v>0</v>
          </cell>
          <cell r="O556" t="str">
            <v>R$</v>
          </cell>
          <cell r="P556">
            <v>1029813.2</v>
          </cell>
        </row>
        <row r="557">
          <cell r="G557">
            <v>530130204</v>
          </cell>
          <cell r="K557" t="str">
            <v>GASPETRO</v>
          </cell>
          <cell r="N557">
            <v>0</v>
          </cell>
          <cell r="O557" t="str">
            <v>R$</v>
          </cell>
          <cell r="P557">
            <v>256106.53</v>
          </cell>
        </row>
        <row r="558">
          <cell r="E558" t="str">
            <v>53.02 - ATIVOS MONETÁRIOS EM US$</v>
          </cell>
          <cell r="N558">
            <v>-0.3</v>
          </cell>
          <cell r="O558" t="str">
            <v>R$</v>
          </cell>
          <cell r="P558">
            <v>-0.06</v>
          </cell>
        </row>
        <row r="559">
          <cell r="F559" t="str">
            <v>53.02.3.02 - OUTROS ATIVOS CIRCULANTES</v>
          </cell>
          <cell r="N559">
            <v>-0.3</v>
          </cell>
          <cell r="O559" t="str">
            <v>R$</v>
          </cell>
          <cell r="P559">
            <v>-0.06</v>
          </cell>
        </row>
        <row r="560">
          <cell r="G560">
            <v>530230203</v>
          </cell>
          <cell r="K560" t="str">
            <v>OUTROS</v>
          </cell>
          <cell r="N560">
            <v>-0.3</v>
          </cell>
          <cell r="O560" t="str">
            <v>R$</v>
          </cell>
          <cell r="P560">
            <v>-0.06</v>
          </cell>
        </row>
        <row r="561">
          <cell r="E561" t="str">
            <v>53.03 - PASSIVOS MONETÁRIOS EM R$</v>
          </cell>
          <cell r="N561">
            <v>478.07</v>
          </cell>
          <cell r="O561" t="str">
            <v>R$</v>
          </cell>
          <cell r="P561">
            <v>-10241445.65</v>
          </cell>
        </row>
        <row r="562">
          <cell r="F562" t="str">
            <v>53.03.3.01 - PASSIVO CIRCULANTE</v>
          </cell>
          <cell r="N562">
            <v>478.07</v>
          </cell>
          <cell r="O562" t="str">
            <v>R$</v>
          </cell>
          <cell r="P562">
            <v>-7171261.46</v>
          </cell>
        </row>
        <row r="563">
          <cell r="G563">
            <v>530330101</v>
          </cell>
          <cell r="K563" t="str">
            <v>PETROBRAS</v>
          </cell>
          <cell r="N563">
            <v>0</v>
          </cell>
          <cell r="O563" t="str">
            <v>R$</v>
          </cell>
          <cell r="P563">
            <v>-79622.039999999994</v>
          </cell>
        </row>
        <row r="564">
          <cell r="G564">
            <v>530330103</v>
          </cell>
          <cell r="K564" t="str">
            <v>OUTROS</v>
          </cell>
          <cell r="N564">
            <v>478.07</v>
          </cell>
          <cell r="O564" t="str">
            <v>R$</v>
          </cell>
          <cell r="P564">
            <v>-7091639.4199999999</v>
          </cell>
        </row>
        <row r="565">
          <cell r="F565" t="str">
            <v>53.03.3.02 - EXIGÍVEL A LONGO PRAZO</v>
          </cell>
          <cell r="N565">
            <v>0</v>
          </cell>
          <cell r="O565" t="str">
            <v>R$</v>
          </cell>
          <cell r="P565">
            <v>-3070184.19</v>
          </cell>
        </row>
        <row r="566">
          <cell r="G566">
            <v>530330201</v>
          </cell>
          <cell r="K566" t="str">
            <v>PETROBRAS</v>
          </cell>
          <cell r="N566">
            <v>0</v>
          </cell>
          <cell r="O566" t="str">
            <v>R$</v>
          </cell>
          <cell r="P566">
            <v>-552589.61</v>
          </cell>
        </row>
        <row r="567">
          <cell r="G567">
            <v>530330203</v>
          </cell>
          <cell r="K567" t="str">
            <v>OUTROS</v>
          </cell>
          <cell r="N567">
            <v>0</v>
          </cell>
          <cell r="O567" t="str">
            <v>R$</v>
          </cell>
          <cell r="P567">
            <v>-2517594.58</v>
          </cell>
        </row>
        <row r="568">
          <cell r="E568" t="str">
            <v>53.04 - PASSIVOS MONETÁRIOS EM US$</v>
          </cell>
          <cell r="N568">
            <v>20736562.920000002</v>
          </cell>
          <cell r="O568" t="str">
            <v>R$</v>
          </cell>
          <cell r="P568">
            <v>-10.8</v>
          </cell>
        </row>
        <row r="569">
          <cell r="F569" t="str">
            <v>53.04.3.01 - PASSIVO CIRCULANTE</v>
          </cell>
          <cell r="N569">
            <v>482348.79</v>
          </cell>
          <cell r="O569" t="str">
            <v>R$</v>
          </cell>
          <cell r="P569">
            <v>-10.8</v>
          </cell>
        </row>
        <row r="570">
          <cell r="G570">
            <v>530430103</v>
          </cell>
          <cell r="K570" t="str">
            <v>OUTROS</v>
          </cell>
          <cell r="N570">
            <v>482348.79</v>
          </cell>
          <cell r="O570" t="str">
            <v>R$</v>
          </cell>
          <cell r="P570">
            <v>-10.8</v>
          </cell>
        </row>
        <row r="571">
          <cell r="F571" t="str">
            <v>53.04.3.02 - EXIGÍVEL A LONGO PRAZO</v>
          </cell>
          <cell r="N571">
            <v>20254214.129999999</v>
          </cell>
          <cell r="O571" t="str">
            <v>R$</v>
          </cell>
          <cell r="P571">
            <v>0</v>
          </cell>
        </row>
        <row r="572">
          <cell r="G572">
            <v>530430201</v>
          </cell>
          <cell r="K572" t="str">
            <v>PETROBRAS</v>
          </cell>
          <cell r="N572">
            <v>20254214.129999999</v>
          </cell>
          <cell r="O572" t="str">
            <v>R$</v>
          </cell>
          <cell r="P572">
            <v>0</v>
          </cell>
        </row>
        <row r="573">
          <cell r="D573" t="str">
            <v>59 - TRANSFERÊNCIAS</v>
          </cell>
          <cell r="N573">
            <v>-20852577.48</v>
          </cell>
          <cell r="O573" t="str">
            <v>R$</v>
          </cell>
          <cell r="P573">
            <v>2056319.98</v>
          </cell>
        </row>
        <row r="574">
          <cell r="E574" t="str">
            <v>59.01 - DESPESA OPERACIONAL</v>
          </cell>
          <cell r="N574">
            <v>-20852577.48</v>
          </cell>
          <cell r="O574" t="str">
            <v>R$</v>
          </cell>
          <cell r="P574">
            <v>2056319.98</v>
          </cell>
        </row>
        <row r="575">
          <cell r="F575">
            <v>590130100</v>
          </cell>
          <cell r="J575" t="str">
            <v>RESULTADO FINANCEIRO</v>
          </cell>
          <cell r="N575">
            <v>-20852577.48</v>
          </cell>
          <cell r="O575" t="str">
            <v>R$</v>
          </cell>
          <cell r="P575">
            <v>2056319.98</v>
          </cell>
        </row>
        <row r="576">
          <cell r="N576">
            <v>0</v>
          </cell>
          <cell r="O576" t="str">
            <v>R$</v>
          </cell>
          <cell r="P576">
            <v>0</v>
          </cell>
        </row>
        <row r="577">
          <cell r="D577" t="str">
            <v>70 - GASTOS COM PROJETOS</v>
          </cell>
          <cell r="N577">
            <v>24020735.690000001</v>
          </cell>
          <cell r="O577" t="str">
            <v>R$</v>
          </cell>
          <cell r="P577">
            <v>4795186.42</v>
          </cell>
        </row>
        <row r="578">
          <cell r="E578">
            <v>700000010</v>
          </cell>
          <cell r="I578" t="str">
            <v>GASTOS C/CONSULTORIA</v>
          </cell>
          <cell r="N578">
            <v>2833569.54</v>
          </cell>
          <cell r="O578" t="str">
            <v>R$</v>
          </cell>
          <cell r="P578">
            <v>571222.4</v>
          </cell>
        </row>
        <row r="579">
          <cell r="E579">
            <v>700000040</v>
          </cell>
          <cell r="I579" t="str">
            <v>GASTOS C/CONST.MONT.</v>
          </cell>
          <cell r="N579">
            <v>11623132.25</v>
          </cell>
          <cell r="O579" t="str">
            <v>R$</v>
          </cell>
          <cell r="P579">
            <v>2333522.61</v>
          </cell>
        </row>
        <row r="580">
          <cell r="E580">
            <v>700000050</v>
          </cell>
          <cell r="I580" t="str">
            <v>GASTOS C/PESSOAL.</v>
          </cell>
          <cell r="N580">
            <v>5567827.4100000001</v>
          </cell>
          <cell r="O580" t="str">
            <v>R$</v>
          </cell>
          <cell r="P580">
            <v>1200512.3700000001</v>
          </cell>
        </row>
        <row r="581">
          <cell r="E581">
            <v>700000060</v>
          </cell>
          <cell r="I581" t="str">
            <v>EQUIP.OPER. NACIONAL</v>
          </cell>
          <cell r="N581">
            <v>1669537.78</v>
          </cell>
          <cell r="O581" t="str">
            <v>R$</v>
          </cell>
          <cell r="P581">
            <v>336845.13</v>
          </cell>
        </row>
        <row r="582">
          <cell r="E582">
            <v>700000070</v>
          </cell>
          <cell r="I582" t="str">
            <v>EQUIP. OPER. IMPORT.</v>
          </cell>
          <cell r="N582">
            <v>139410</v>
          </cell>
          <cell r="O582" t="str">
            <v>R$</v>
          </cell>
          <cell r="P582">
            <v>0</v>
          </cell>
        </row>
        <row r="583">
          <cell r="E583">
            <v>700000080</v>
          </cell>
          <cell r="I583" t="str">
            <v>GASTOS C/MATERIAIS</v>
          </cell>
          <cell r="N583">
            <v>6824.05</v>
          </cell>
          <cell r="O583" t="str">
            <v>R$</v>
          </cell>
          <cell r="P583">
            <v>1368.46</v>
          </cell>
        </row>
        <row r="584">
          <cell r="E584">
            <v>700000110</v>
          </cell>
          <cell r="I584" t="str">
            <v>SERVIÇOS TELECOM.AUT</v>
          </cell>
          <cell r="N584">
            <v>1649534.62</v>
          </cell>
          <cell r="O584" t="str">
            <v>R$</v>
          </cell>
          <cell r="P584">
            <v>246026.91</v>
          </cell>
        </row>
        <row r="585">
          <cell r="E585">
            <v>700000120</v>
          </cell>
          <cell r="I585" t="str">
            <v>GASTOS C/DESAPROP.</v>
          </cell>
          <cell r="N585">
            <v>19305.150000000001</v>
          </cell>
          <cell r="O585" t="str">
            <v>R$</v>
          </cell>
          <cell r="P585">
            <v>3861.73</v>
          </cell>
        </row>
        <row r="586">
          <cell r="E586">
            <v>700000150</v>
          </cell>
          <cell r="I586" t="str">
            <v>EQUIP.DE INFORM.TEL</v>
          </cell>
          <cell r="N586">
            <v>42107.18</v>
          </cell>
          <cell r="O586" t="str">
            <v>R$</v>
          </cell>
          <cell r="P586">
            <v>8457.64</v>
          </cell>
        </row>
        <row r="587">
          <cell r="E587">
            <v>700000180</v>
          </cell>
          <cell r="I587" t="str">
            <v>GASTOS C/VIAGENS</v>
          </cell>
          <cell r="N587">
            <v>469487.71</v>
          </cell>
          <cell r="O587" t="str">
            <v>R$</v>
          </cell>
          <cell r="P587">
            <v>93369.17</v>
          </cell>
        </row>
        <row r="588">
          <cell r="D588" t="str">
            <v>79 - TRANSFERÊNCIAS</v>
          </cell>
          <cell r="N588">
            <v>-24020735.690000001</v>
          </cell>
          <cell r="O588" t="str">
            <v>R$</v>
          </cell>
          <cell r="P588">
            <v>-4795186.42</v>
          </cell>
        </row>
        <row r="589">
          <cell r="E589" t="str">
            <v>79.01 - IMOBILIZADO</v>
          </cell>
          <cell r="N589">
            <v>-24020735.690000001</v>
          </cell>
          <cell r="O589" t="str">
            <v>R$</v>
          </cell>
          <cell r="P589">
            <v>-4795186.42</v>
          </cell>
        </row>
        <row r="590">
          <cell r="F590">
            <v>790130300</v>
          </cell>
          <cell r="J590" t="str">
            <v>NOVAS ESTAÇÕES DE CO</v>
          </cell>
          <cell r="N590">
            <v>-24020735.690000001</v>
          </cell>
          <cell r="O590" t="str">
            <v>R$</v>
          </cell>
          <cell r="P590">
            <v>-4795186.42</v>
          </cell>
        </row>
      </sheetData>
      <sheetData sheetId="1"/>
      <sheetData sheetId="2"/>
      <sheetData sheetId="3"/>
      <sheetData sheetId="4">
        <row r="5">
          <cell r="C5" t="str">
            <v>Em 31 de março</v>
          </cell>
        </row>
      </sheetData>
      <sheetData sheetId="5"/>
      <sheetData sheetId="6">
        <row r="10">
          <cell r="E10">
            <v>418136.39922999998</v>
          </cell>
        </row>
        <row r="12">
          <cell r="E12">
            <v>12882.07036</v>
          </cell>
        </row>
        <row r="14">
          <cell r="E14">
            <v>11502.5013</v>
          </cell>
        </row>
        <row r="15">
          <cell r="E15">
            <v>19274.79782</v>
          </cell>
        </row>
        <row r="16">
          <cell r="E16">
            <v>2662.32132</v>
          </cell>
        </row>
        <row r="17">
          <cell r="E17">
            <v>1107.3497</v>
          </cell>
        </row>
        <row r="23">
          <cell r="E23">
            <v>-84298.733430000008</v>
          </cell>
        </row>
        <row r="27">
          <cell r="E27">
            <v>-54989.704770000004</v>
          </cell>
        </row>
        <row r="28">
          <cell r="E28">
            <v>0</v>
          </cell>
        </row>
        <row r="29">
          <cell r="E29">
            <v>-71660.389999999985</v>
          </cell>
        </row>
        <row r="35">
          <cell r="E35">
            <v>-35401.309119999998</v>
          </cell>
        </row>
        <row r="36">
          <cell r="E36">
            <v>-1796.4271699999999</v>
          </cell>
        </row>
        <row r="42">
          <cell r="E42">
            <v>-27002.626789999998</v>
          </cell>
        </row>
        <row r="43">
          <cell r="E43">
            <v>25637.885369999996</v>
          </cell>
        </row>
        <row r="44">
          <cell r="E44">
            <v>-20737.040679999998</v>
          </cell>
        </row>
        <row r="53">
          <cell r="E53">
            <v>-64168.067890000006</v>
          </cell>
        </row>
        <row r="59">
          <cell r="E59">
            <v>124114.02524999995</v>
          </cell>
        </row>
      </sheetData>
      <sheetData sheetId="7"/>
      <sheetData sheetId="8"/>
      <sheetData sheetId="9">
        <row r="8">
          <cell r="B8" t="str">
            <v>Março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FT_EFEITOS_NEW"/>
      <sheetName val="LIFT_CÂMBIO_NEW"/>
      <sheetName val="CTPP_CÂMBIO_NEW"/>
      <sheetName val="LIFT_S.EFEITOS_TESTE"/>
      <sheetName val="Participações Governamentais"/>
      <sheetName val="CTPP 2004.2005"/>
      <sheetName val="Gráf CTPP 2004.2005"/>
      <sheetName val="CAMBIO 2004"/>
      <sheetName val="CAMBIO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"/>
      <sheetName val="Milhões"/>
      <sheetName val="DRE_GERAL_EMP_GEN-CONSEG"/>
      <sheetName val="Quadro Resumo - ABR_06_OSU"/>
      <sheetName val="Overhead_OPCE"/>
      <sheetName val="Volum_holding_OPCE"/>
      <sheetName val="Volume_holding_OPCE"/>
      <sheetName val="Custo_holding_OPCE"/>
      <sheetName val="UPGN_REFINO_NITROGÊNIO_COBAST"/>
      <sheetName val="FatPetroCentroLucro_COBAST"/>
      <sheetName val="Rec.Liq.Link_COBAST"/>
      <sheetName val="Volume_COBAST"/>
      <sheetName val="Lucro_Bruto_G&amp;E_Mensal_COBAST"/>
      <sheetName val="Compras_COBAST"/>
      <sheetName val="FATURAMENTO_PETROBRAS_COBAST"/>
      <sheetName val="2005 X 2006_GE-OP_LOGISTICAFAP"/>
      <sheetName val="Rateio - FOLHA US GAAP"/>
      <sheetName val="DRE_GEN AJUSTADO"/>
      <sheetName val="IMOBILIZADO_GAP"/>
      <sheetName val="ordens_prod_ep"/>
      <sheetName val="custo_produto_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ção"/>
      <sheetName val="RESUMO_ESTOQUE (2)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ços-Fatpetro_02-SCG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  <sheetName val="2006 x 2005-Resumo"/>
      <sheetName val="2006 x 2005-Analitica"/>
      <sheetName val="TRI X TRI-Resumo"/>
      <sheetName val="TRI X TRI-Analitica"/>
      <sheetName val="Parametros-BBD"/>
      <sheetName val="Parametros-BBD TXT"/>
      <sheetName val="Parametros"/>
      <sheetName val="Var_Estoque"/>
      <sheetName val="Parametros bbl"/>
    </sheetNames>
    <sheetDataSet>
      <sheetData sheetId="0" refreshError="1">
        <row r="36">
          <cell r="D36">
            <v>40.984571699379025</v>
          </cell>
          <cell r="F36">
            <v>30.23580524579463</v>
          </cell>
        </row>
        <row r="40">
          <cell r="D40">
            <v>23.58</v>
          </cell>
          <cell r="F40">
            <v>19.59</v>
          </cell>
        </row>
        <row r="49">
          <cell r="D49">
            <v>71.966553898699686</v>
          </cell>
          <cell r="F49">
            <v>56.312426556465049</v>
          </cell>
        </row>
        <row r="50">
          <cell r="D50">
            <v>161.97</v>
          </cell>
          <cell r="F50">
            <v>133.55000000000001</v>
          </cell>
        </row>
        <row r="53">
          <cell r="D53">
            <v>32.964919581471413</v>
          </cell>
          <cell r="F53">
            <v>27.344268704931952</v>
          </cell>
        </row>
        <row r="70">
          <cell r="D70">
            <v>2.1943999999999999</v>
          </cell>
          <cell r="F70">
            <v>2.6650999999999998</v>
          </cell>
          <cell r="H70">
            <v>2.2507000000000001</v>
          </cell>
          <cell r="J70">
            <v>-0.4706999999999999</v>
          </cell>
          <cell r="L70">
            <v>-5.6300000000000239E-2</v>
          </cell>
        </row>
        <row r="120">
          <cell r="D120">
            <v>6.2891000000000004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o Produção"/>
      <sheetName val="Gráfio Vendas"/>
      <sheetName val="Margem do Petróleo"/>
      <sheetName val="Gráfio Lucro Bruto"/>
      <sheetName val="Gráfio Lucro Bruto (2)"/>
      <sheetName val="DRE_AJUSTADO"/>
      <sheetName val="Quadro de Análise"/>
      <sheetName val="Realiz. Lucros Estoques (Preço)"/>
      <sheetName val="Parâmetros_2006"/>
      <sheetName val="Parâmetros_2005"/>
      <sheetName val="DRE_2006"/>
      <sheetName val="DRE_2005"/>
      <sheetName val="SORVETÃO_R$_2006"/>
      <sheetName val="SORVETÃO_R$_2005"/>
      <sheetName val="FAC_R$_2006"/>
      <sheetName val="FAC_R$_2005"/>
      <sheetName val="FAC_M³_2006"/>
      <sheetName val="FAC_M³_2005"/>
      <sheetName val="Variação de Estoques"/>
      <sheetName val="CUSTO_PROD_VENDIDOS"/>
      <sheetName val="CONSUMO_ALOCADO_EST"/>
      <sheetName val="DEMONST_CPV"/>
      <sheetName val="DEMONST_CPV (2)"/>
      <sheetName val="RESUMO_ESTOQUE"/>
      <sheetName val="Premissas"/>
      <sheetName val="Resumo_Transporte_NAVIO"/>
      <sheetName val="Transporte_NAVIO"/>
      <sheetName val="Resumo_Transporte_T&amp;D"/>
      <sheetName val="Transporte_T&amp;D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>
        <row r="33">
          <cell r="F33">
            <v>1777576.9933049297</v>
          </cell>
        </row>
        <row r="39">
          <cell r="F39">
            <v>0.17199999999999999</v>
          </cell>
        </row>
        <row r="47">
          <cell r="F47" t="str">
            <v>em bbl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ce"/>
      <sheetName val="margemUS$bbl"/>
      <sheetName val="margemR$bbl"/>
      <sheetName val="Trading"/>
      <sheetName val="Plan2"/>
      <sheetName val="Plan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set00"/>
      <sheetName val="quadro"/>
      <sheetName val="quadro (2)"/>
      <sheetName val="quadro (3)"/>
      <sheetName val="julho"/>
      <sheetName val="Plan1"/>
      <sheetName val="sise"/>
    </sheetNames>
    <sheetDataSet>
      <sheetData sheetId="0" refreshError="1"/>
      <sheetData sheetId="1" refreshError="1">
        <row r="18">
          <cell r="Q18" t="str">
            <v>R$  milhões</v>
          </cell>
        </row>
        <row r="19">
          <cell r="Q19" t="str">
            <v>30.09.00</v>
          </cell>
          <cell r="R19" t="str">
            <v>30.09.99</v>
          </cell>
        </row>
        <row r="20">
          <cell r="P20" t="str">
            <v>PETROQUISA</v>
          </cell>
          <cell r="Q20">
            <v>376.58189963469221</v>
          </cell>
          <cell r="R20">
            <v>419</v>
          </cell>
        </row>
        <row r="21">
          <cell r="P21" t="str">
            <v>BR</v>
          </cell>
          <cell r="Q21">
            <v>128.1491593434838</v>
          </cell>
          <cell r="R21">
            <v>-66</v>
          </cell>
        </row>
        <row r="22">
          <cell r="P22" t="str">
            <v>BRASPETRO</v>
          </cell>
          <cell r="Q22">
            <v>57</v>
          </cell>
          <cell r="R22">
            <v>427</v>
          </cell>
        </row>
        <row r="23">
          <cell r="P23" t="str">
            <v>GASPETRO</v>
          </cell>
          <cell r="Q23">
            <v>-121.47472395387113</v>
          </cell>
          <cell r="R23">
            <v>24</v>
          </cell>
        </row>
        <row r="24">
          <cell r="P24" t="str">
            <v>PIFCO</v>
          </cell>
          <cell r="Q24">
            <v>35.824146129167474</v>
          </cell>
          <cell r="R24">
            <v>0</v>
          </cell>
        </row>
        <row r="25">
          <cell r="P25" t="str">
            <v>TRANSPETRO</v>
          </cell>
          <cell r="Q25">
            <v>73.023209409999993</v>
          </cell>
          <cell r="R25">
            <v>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D0CC-19C6-4C6B-AC0B-6BC4C4E1D25D}">
  <sheetPr transitionEvaluation="1" codeName="Plan3">
    <pageSetUpPr fitToPage="1"/>
  </sheetPr>
  <dimension ref="A1:J31"/>
  <sheetViews>
    <sheetView showGridLines="0" defaultGridColor="0" colorId="22" zoomScale="80" zoomScaleNormal="80" workbookViewId="0">
      <selection activeCell="F21" sqref="F21"/>
    </sheetView>
  </sheetViews>
  <sheetFormatPr defaultColWidth="12.5546875" defaultRowHeight="15"/>
  <cols>
    <col min="1" max="9" width="11.5546875" style="1" customWidth="1"/>
    <col min="10" max="16384" width="12.5546875" style="1"/>
  </cols>
  <sheetData>
    <row r="1" spans="1:10" ht="57.75" customHeight="1"/>
    <row r="2" spans="1:10">
      <c r="A2" s="2"/>
      <c r="B2" s="2"/>
      <c r="C2" s="2"/>
      <c r="D2" s="2"/>
      <c r="E2" s="2"/>
      <c r="F2" s="2"/>
      <c r="G2" s="2"/>
      <c r="H2" s="2"/>
      <c r="I2" s="2"/>
    </row>
    <row r="3" spans="1:10" ht="24.6">
      <c r="A3" s="3"/>
      <c r="B3" s="2"/>
      <c r="C3" s="2"/>
      <c r="D3" s="2"/>
      <c r="E3" s="2"/>
      <c r="F3" s="2"/>
      <c r="G3" s="2"/>
      <c r="H3" s="2"/>
      <c r="I3" s="2"/>
    </row>
    <row r="4" spans="1:10" ht="4.5" customHeight="1">
      <c r="A4" s="4"/>
      <c r="B4" s="5"/>
      <c r="C4" s="2"/>
      <c r="D4" s="2"/>
      <c r="E4" s="2"/>
      <c r="F4" s="2"/>
      <c r="G4" s="2"/>
      <c r="H4" s="2"/>
      <c r="I4" s="2"/>
    </row>
    <row r="5" spans="1:10">
      <c r="A5" s="2"/>
      <c r="B5" s="2"/>
      <c r="C5" s="2"/>
      <c r="D5" s="2"/>
      <c r="E5" s="2"/>
      <c r="F5" s="2"/>
      <c r="G5" s="2"/>
      <c r="H5" s="2"/>
      <c r="I5" s="2"/>
    </row>
    <row r="6" spans="1:10">
      <c r="A6" s="2"/>
      <c r="B6" s="2"/>
      <c r="C6" s="2"/>
      <c r="D6" s="2"/>
      <c r="E6" s="2"/>
      <c r="F6" s="2"/>
      <c r="G6" s="2"/>
      <c r="H6" s="2"/>
      <c r="I6" s="2"/>
    </row>
    <row r="7" spans="1:10">
      <c r="A7" s="2"/>
      <c r="B7" s="2"/>
      <c r="C7" s="2"/>
      <c r="D7" s="2"/>
      <c r="E7" s="2"/>
      <c r="F7" s="2"/>
      <c r="G7" s="2"/>
      <c r="H7" s="2"/>
      <c r="I7" s="2"/>
    </row>
    <row r="8" spans="1:10">
      <c r="A8" s="2"/>
      <c r="B8" s="2"/>
      <c r="C8" s="2"/>
      <c r="D8" s="2"/>
      <c r="E8" s="2"/>
      <c r="F8" s="2"/>
      <c r="G8" s="2"/>
      <c r="H8" s="2"/>
      <c r="I8" s="2"/>
    </row>
    <row r="9" spans="1:10">
      <c r="A9" s="2"/>
      <c r="B9" s="2"/>
      <c r="C9" s="2"/>
      <c r="D9" s="2"/>
      <c r="E9" s="2"/>
      <c r="F9" s="2"/>
      <c r="G9" s="2"/>
      <c r="H9" s="2"/>
      <c r="I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</row>
    <row r="15" spans="1:10">
      <c r="A15" s="2"/>
      <c r="B15" s="2"/>
      <c r="C15" s="2"/>
      <c r="D15" s="35"/>
      <c r="E15" s="35"/>
      <c r="F15" s="35"/>
      <c r="G15" s="35"/>
      <c r="H15" s="35"/>
      <c r="I15" s="35"/>
      <c r="J15" s="49"/>
    </row>
    <row r="16" spans="1:10">
      <c r="A16" s="2"/>
      <c r="B16" s="2"/>
      <c r="C16" s="2"/>
      <c r="D16" s="35"/>
      <c r="E16" s="35"/>
      <c r="F16" s="35"/>
      <c r="G16" s="35"/>
      <c r="H16" s="35"/>
      <c r="I16" s="35"/>
      <c r="J16" s="49"/>
    </row>
    <row r="17" spans="1:10">
      <c r="A17" s="2"/>
      <c r="B17" s="2"/>
      <c r="C17" s="2"/>
      <c r="D17" s="35"/>
      <c r="E17" s="35"/>
      <c r="F17" s="35"/>
      <c r="G17" s="35"/>
      <c r="H17" s="35"/>
      <c r="I17" s="35"/>
      <c r="J17" s="49"/>
    </row>
    <row r="18" spans="1:10">
      <c r="A18" s="2"/>
      <c r="B18" s="2"/>
      <c r="C18" s="2"/>
      <c r="D18" s="35"/>
      <c r="E18" s="35"/>
      <c r="F18" s="35"/>
      <c r="G18" s="35"/>
      <c r="H18" s="35"/>
      <c r="I18" s="35"/>
      <c r="J18" s="49"/>
    </row>
    <row r="19" spans="1:10">
      <c r="A19" s="2"/>
      <c r="B19" s="2"/>
      <c r="C19" s="2"/>
      <c r="D19" s="35"/>
      <c r="E19" s="35"/>
      <c r="F19" s="35"/>
      <c r="G19" s="35"/>
      <c r="H19" s="35"/>
      <c r="I19" s="35"/>
      <c r="J19" s="49"/>
    </row>
    <row r="20" spans="1:10">
      <c r="A20" s="2"/>
      <c r="B20" s="2"/>
      <c r="C20" s="2"/>
      <c r="D20" s="35"/>
      <c r="E20" s="35"/>
      <c r="F20" s="35"/>
      <c r="G20" s="35"/>
      <c r="H20" s="35"/>
      <c r="I20" s="35"/>
      <c r="J20" s="49"/>
    </row>
    <row r="21" spans="1:10">
      <c r="D21" s="49"/>
      <c r="E21" s="49"/>
      <c r="F21" s="49"/>
      <c r="G21" s="49"/>
      <c r="H21" s="49"/>
      <c r="I21" s="49"/>
      <c r="J21" s="49"/>
    </row>
    <row r="22" spans="1:10">
      <c r="D22" s="49"/>
      <c r="E22" s="49"/>
      <c r="F22" s="49"/>
      <c r="G22" s="49"/>
      <c r="H22" s="49"/>
      <c r="I22" s="49"/>
      <c r="J22" s="49"/>
    </row>
    <row r="23" spans="1:10">
      <c r="D23" s="49"/>
      <c r="E23" s="49"/>
      <c r="F23" s="49"/>
      <c r="G23" s="49"/>
      <c r="H23" s="49"/>
      <c r="I23" s="49"/>
      <c r="J23" s="49"/>
    </row>
    <row r="24" spans="1:10" s="8" customFormat="1" ht="28.2">
      <c r="A24" s="23" t="s">
        <v>92</v>
      </c>
      <c r="B24" s="7"/>
      <c r="C24" s="7"/>
      <c r="D24" s="50"/>
      <c r="E24" s="50"/>
      <c r="F24" s="50"/>
      <c r="G24" s="50"/>
      <c r="H24" s="50"/>
      <c r="I24" s="50"/>
      <c r="J24" s="51"/>
    </row>
    <row r="25" spans="1:10">
      <c r="A25" s="9"/>
      <c r="B25" s="9"/>
      <c r="C25" s="9"/>
      <c r="D25" s="9"/>
      <c r="E25" s="9"/>
      <c r="F25" s="9"/>
      <c r="G25" s="9"/>
      <c r="H25" s="9"/>
      <c r="I25" s="9"/>
    </row>
    <row r="26" spans="1:10">
      <c r="A26" s="9"/>
      <c r="B26" s="9"/>
      <c r="C26" s="9"/>
      <c r="D26" s="9"/>
      <c r="E26" s="9"/>
      <c r="F26" s="9"/>
      <c r="G26" s="9"/>
      <c r="H26" s="9"/>
      <c r="I26" s="9"/>
    </row>
    <row r="27" spans="1:10">
      <c r="A27" s="9"/>
      <c r="B27" s="9"/>
      <c r="C27" s="9"/>
      <c r="D27" s="9"/>
      <c r="E27" s="9"/>
      <c r="F27" s="9"/>
      <c r="G27" s="9"/>
      <c r="H27" s="9"/>
      <c r="I27" s="9"/>
    </row>
    <row r="28" spans="1:10" s="8" customFormat="1" ht="28.2">
      <c r="A28" s="23" t="s">
        <v>226</v>
      </c>
      <c r="B28" s="7"/>
      <c r="C28" s="7"/>
      <c r="D28" s="7"/>
      <c r="E28" s="7"/>
      <c r="F28" s="7"/>
      <c r="G28" s="7"/>
      <c r="H28" s="7"/>
      <c r="I28" s="7"/>
    </row>
    <row r="29" spans="1:10" s="8" customFormat="1" ht="27.6">
      <c r="A29" s="6"/>
      <c r="B29" s="7"/>
      <c r="C29" s="7"/>
      <c r="D29" s="7"/>
      <c r="E29" s="7"/>
      <c r="F29" s="7"/>
      <c r="G29" s="7"/>
      <c r="H29" s="7"/>
      <c r="I29" s="7"/>
    </row>
    <row r="30" spans="1:10">
      <c r="A30" s="2"/>
      <c r="B30" s="2"/>
      <c r="C30" s="2"/>
      <c r="D30" s="2"/>
      <c r="E30" s="2"/>
      <c r="F30" s="2"/>
      <c r="G30" s="2"/>
      <c r="H30" s="2"/>
      <c r="I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</row>
  </sheetData>
  <phoneticPr fontId="2" type="noConversion"/>
  <pageMargins left="0.78700000000000003" right="0.78700000000000003" top="0.98399999999999999" bottom="0.98399999999999999" header="0.49212598499999999" footer="0.49212598499999999"/>
  <pageSetup paperSize="9" scale="83" orientation="portrait" r:id="rId1"/>
  <headerFooter alignWithMargins="0">
    <oddHeader>&amp;R&amp;"Calibri"&amp;10&amp;K000000 PÚBLICA&amp;1#_x000D_</oddHeader>
  </headerFooter>
  <rowBreaks count="8" manualBreakCount="8">
    <brk id="43" max="16383" man="1"/>
    <brk id="44" max="16383" man="1"/>
    <brk id="46" max="16383" man="1"/>
    <brk id="47" max="16383" man="1"/>
    <brk id="50" max="16383" man="1"/>
    <brk id="82" max="16383" man="1"/>
    <brk id="100" max="16383" man="1"/>
    <brk id="132" max="16383" man="1"/>
  </rowBreaks>
  <colBreaks count="8" manualBreakCount="8">
    <brk id="7" max="1048575" man="1"/>
    <brk id="9" max="1048575" man="1"/>
    <brk id="16" max="1048575" man="1"/>
    <brk id="18" max="1048575" man="1"/>
    <brk id="27" max="1048575" man="1"/>
    <brk id="28" max="1048575" man="1"/>
    <brk id="29" max="1048575" man="1"/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A0FF-067A-4957-AEAC-CE7C4546A5F7}">
  <sheetPr transitionEvaluation="1" codeName="Plan22"/>
  <dimension ref="A1:HJ93"/>
  <sheetViews>
    <sheetView showGridLines="0" defaultGridColor="0" colorId="22" zoomScale="80" zoomScaleNormal="80" workbookViewId="0">
      <selection activeCell="B9" sqref="B9"/>
    </sheetView>
  </sheetViews>
  <sheetFormatPr defaultColWidth="12.5546875" defaultRowHeight="16.2"/>
  <cols>
    <col min="1" max="1" width="2.77734375" style="11" customWidth="1"/>
    <col min="2" max="2" width="1.77734375" style="11" customWidth="1"/>
    <col min="3" max="3" width="4.77734375" style="11" bestFit="1" customWidth="1"/>
    <col min="4" max="4" width="81.77734375" style="11" customWidth="1"/>
    <col min="5" max="16384" width="12.5546875" style="11"/>
  </cols>
  <sheetData>
    <row r="1" spans="1:218">
      <c r="B1" s="24"/>
      <c r="C1" s="24"/>
      <c r="D1" s="24"/>
    </row>
    <row r="2" spans="1:218">
      <c r="B2" s="24"/>
      <c r="C2" s="24"/>
      <c r="D2" s="24"/>
    </row>
    <row r="3" spans="1:218" ht="22.8">
      <c r="B3" s="68" t="s">
        <v>50</v>
      </c>
      <c r="C3" s="68"/>
      <c r="D3" s="68"/>
    </row>
    <row r="4" spans="1:218">
      <c r="B4" s="24"/>
      <c r="C4" s="24"/>
      <c r="D4" s="24"/>
    </row>
    <row r="5" spans="1:218">
      <c r="B5" s="24"/>
      <c r="C5" s="24"/>
      <c r="D5" s="24"/>
    </row>
    <row r="6" spans="1:218">
      <c r="B6" s="24"/>
      <c r="C6" s="24"/>
      <c r="D6" s="24"/>
    </row>
    <row r="7" spans="1:218">
      <c r="B7" s="24"/>
      <c r="C7" s="24"/>
      <c r="D7" s="24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</row>
    <row r="8" spans="1:218" ht="20.399999999999999">
      <c r="A8" s="10"/>
      <c r="B8" s="67" t="s">
        <v>227</v>
      </c>
      <c r="C8" s="67"/>
      <c r="D8" s="67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</row>
    <row r="9" spans="1:218" ht="20.399999999999999">
      <c r="A9" s="10"/>
      <c r="B9" s="25"/>
      <c r="C9" s="25"/>
      <c r="D9" s="2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</row>
    <row r="10" spans="1:218" ht="20.399999999999999">
      <c r="A10" s="10"/>
      <c r="B10" s="25"/>
      <c r="C10" s="25"/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</row>
    <row r="11" spans="1:218">
      <c r="A11" s="10"/>
      <c r="B11" s="14"/>
      <c r="C11" s="60" t="s">
        <v>12</v>
      </c>
      <c r="D11" s="61" t="s">
        <v>114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</row>
    <row r="12" spans="1:218">
      <c r="A12" s="10"/>
      <c r="B12" s="14"/>
      <c r="C12" s="1"/>
      <c r="D12" s="6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</row>
    <row r="13" spans="1:218">
      <c r="A13" s="10"/>
      <c r="B13" s="14"/>
      <c r="C13" s="56"/>
      <c r="D13" s="6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</row>
    <row r="14" spans="1:218">
      <c r="A14" s="10"/>
      <c r="B14" s="14"/>
      <c r="C14" s="60" t="s">
        <v>13</v>
      </c>
      <c r="D14" s="61" t="s">
        <v>122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</row>
    <row r="15" spans="1:218">
      <c r="A15" s="10"/>
      <c r="B15" s="14"/>
      <c r="C15" s="1"/>
      <c r="D15" s="63"/>
      <c r="E15" s="48"/>
      <c r="F15" s="48"/>
      <c r="G15" s="48"/>
      <c r="H15" s="48"/>
      <c r="I15" s="48"/>
      <c r="J15" s="4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</row>
    <row r="16" spans="1:218">
      <c r="A16" s="10"/>
      <c r="B16" s="14"/>
      <c r="C16" s="1"/>
      <c r="D16" s="64"/>
      <c r="E16" s="48"/>
      <c r="F16" s="48"/>
      <c r="G16" s="48"/>
      <c r="H16" s="48"/>
      <c r="I16" s="48"/>
      <c r="J16" s="48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</row>
    <row r="17" spans="1:218">
      <c r="A17" s="10"/>
      <c r="B17" s="14"/>
      <c r="C17" s="60" t="s">
        <v>14</v>
      </c>
      <c r="D17" s="64" t="s">
        <v>117</v>
      </c>
      <c r="E17" s="48"/>
      <c r="F17" s="48"/>
      <c r="G17" s="48"/>
      <c r="H17" s="48"/>
      <c r="I17" s="48"/>
      <c r="J17" s="48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</row>
    <row r="18" spans="1:218">
      <c r="A18" s="10"/>
      <c r="B18" s="14"/>
      <c r="C18" s="65"/>
      <c r="D18" s="63"/>
      <c r="E18" s="48"/>
      <c r="F18" s="48"/>
      <c r="G18" s="48"/>
      <c r="H18" s="48"/>
      <c r="I18" s="48"/>
      <c r="J18" s="48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</row>
    <row r="19" spans="1:218">
      <c r="A19" s="10"/>
      <c r="B19" s="14"/>
      <c r="C19" s="65"/>
      <c r="D19" s="64"/>
      <c r="E19" s="48"/>
      <c r="F19" s="48"/>
      <c r="G19" s="48"/>
      <c r="H19" s="48"/>
      <c r="I19" s="48"/>
      <c r="J19" s="48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</row>
    <row r="20" spans="1:218">
      <c r="A20" s="10"/>
      <c r="B20" s="14"/>
      <c r="C20" s="60" t="s">
        <v>15</v>
      </c>
      <c r="D20" s="64" t="s">
        <v>124</v>
      </c>
      <c r="E20" s="48"/>
      <c r="F20" s="48"/>
      <c r="G20" s="48"/>
      <c r="H20" s="48"/>
      <c r="I20" s="48"/>
      <c r="J20" s="48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</row>
    <row r="21" spans="1:218">
      <c r="A21" s="10"/>
      <c r="B21" s="14"/>
      <c r="C21" s="1"/>
      <c r="D21" s="63"/>
      <c r="E21" s="48"/>
      <c r="F21" s="48"/>
      <c r="G21" s="48"/>
      <c r="H21" s="48"/>
      <c r="I21" s="48"/>
      <c r="J21" s="48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</row>
    <row r="22" spans="1:218">
      <c r="A22" s="10"/>
      <c r="B22" s="14"/>
      <c r="C22" s="65"/>
      <c r="D22" s="64"/>
      <c r="E22" s="48"/>
      <c r="F22" s="48"/>
      <c r="G22" s="48"/>
      <c r="H22" s="48"/>
      <c r="I22" s="48"/>
      <c r="J22" s="48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</row>
    <row r="23" spans="1:218">
      <c r="A23" s="10"/>
      <c r="B23" s="14"/>
      <c r="C23" s="60" t="s">
        <v>16</v>
      </c>
      <c r="D23" s="64" t="s">
        <v>136</v>
      </c>
      <c r="E23" s="48"/>
      <c r="F23" s="48"/>
      <c r="G23" s="48"/>
      <c r="H23" s="48"/>
      <c r="I23" s="48"/>
      <c r="J23" s="48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</row>
    <row r="24" spans="1:218">
      <c r="A24" s="10"/>
      <c r="B24" s="14"/>
      <c r="C24" s="1"/>
      <c r="D24" s="49"/>
      <c r="E24" s="48"/>
      <c r="F24" s="48"/>
      <c r="G24" s="48"/>
      <c r="H24" s="48"/>
      <c r="I24" s="48"/>
      <c r="J24" s="48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</row>
    <row r="25" spans="1:218">
      <c r="A25" s="10"/>
      <c r="B25" s="14"/>
      <c r="C25" s="1"/>
      <c r="D25" s="6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</row>
    <row r="26" spans="1:218">
      <c r="A26" s="10"/>
      <c r="B26" s="14"/>
      <c r="C26" s="60" t="s">
        <v>17</v>
      </c>
      <c r="D26" s="61" t="s">
        <v>135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</row>
    <row r="27" spans="1:218" s="13" customFormat="1">
      <c r="A27" s="12"/>
      <c r="B27" s="14"/>
      <c r="C27" s="14"/>
      <c r="D27" s="29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</row>
    <row r="28" spans="1:218">
      <c r="A28" s="10"/>
      <c r="B28" s="14"/>
      <c r="C28" s="14"/>
      <c r="D28" s="24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</row>
    <row r="29" spans="1:218">
      <c r="A29" s="10"/>
      <c r="B29" s="14"/>
      <c r="C29" s="26"/>
      <c r="D29" s="28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</row>
    <row r="30" spans="1:218">
      <c r="A30" s="10"/>
      <c r="B30" s="2"/>
      <c r="C30" s="2"/>
      <c r="D30" s="27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</row>
    <row r="31" spans="1:218">
      <c r="A31" s="10"/>
      <c r="B31" s="2"/>
      <c r="C31" s="2"/>
      <c r="D31" s="14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</row>
    <row r="32" spans="1:218">
      <c r="A32" s="10"/>
      <c r="B32" s="2"/>
      <c r="C32" s="26"/>
      <c r="D32" s="28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</row>
    <row r="33" spans="1:218">
      <c r="A33" s="10"/>
      <c r="B33" s="2"/>
      <c r="C33" s="2"/>
      <c r="D33" s="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</row>
    <row r="34" spans="1:218">
      <c r="A34" s="10"/>
      <c r="B34" s="2"/>
      <c r="C34" s="2"/>
      <c r="D34" s="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</row>
    <row r="35" spans="1:218">
      <c r="A35" s="10"/>
      <c r="B35" s="2"/>
      <c r="C35" s="26"/>
      <c r="D35" s="28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</row>
    <row r="36" spans="1:218">
      <c r="A36" s="10"/>
      <c r="B36" s="2"/>
      <c r="C36" s="2"/>
      <c r="D36" s="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</row>
    <row r="37" spans="1:218">
      <c r="A37" s="10"/>
      <c r="B37" s="2"/>
      <c r="C37" s="2"/>
      <c r="D37" s="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</row>
    <row r="38" spans="1:218">
      <c r="A38" s="10"/>
      <c r="B38" s="2"/>
      <c r="C38" s="26"/>
      <c r="D38" s="28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</row>
    <row r="39" spans="1:218">
      <c r="A39" s="10"/>
      <c r="B39" s="2"/>
      <c r="C39" s="2"/>
      <c r="D39" s="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</row>
    <row r="40" spans="1:218">
      <c r="A40" s="10"/>
      <c r="B40" s="2"/>
      <c r="C40" s="2"/>
      <c r="D40" s="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</row>
    <row r="41" spans="1:218">
      <c r="A41" s="10"/>
      <c r="B41" s="2"/>
      <c r="C41" s="26"/>
      <c r="D41" s="28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</row>
    <row r="42" spans="1:218">
      <c r="A42" s="10"/>
      <c r="B42" s="2"/>
      <c r="C42" s="2"/>
      <c r="D42" s="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</row>
    <row r="43" spans="1:218">
      <c r="A43" s="10"/>
      <c r="B43" s="2"/>
      <c r="C43" s="2"/>
      <c r="D43" s="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</row>
    <row r="44" spans="1:218">
      <c r="A44" s="10"/>
      <c r="B44" s="2"/>
      <c r="C44" s="26"/>
      <c r="D44" s="28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</row>
    <row r="45" spans="1:218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</row>
    <row r="46" spans="1:218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</row>
    <row r="47" spans="1:218">
      <c r="A47" s="10"/>
      <c r="B47" s="10"/>
      <c r="C47" s="22"/>
      <c r="D47" s="1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</row>
    <row r="48" spans="1:21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</row>
    <row r="49" spans="1:218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</row>
    <row r="50" spans="1:218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</row>
    <row r="51" spans="1:218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</row>
    <row r="52" spans="1:218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</row>
    <row r="53" spans="1:218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</row>
    <row r="54" spans="1:218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</row>
    <row r="55" spans="1:218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</row>
    <row r="56" spans="1:218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</row>
    <row r="57" spans="1:218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</row>
    <row r="58" spans="1:21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</row>
    <row r="59" spans="1:218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</row>
    <row r="60" spans="1:218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</row>
    <row r="61" spans="1:218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</row>
    <row r="62" spans="1:218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</row>
    <row r="63" spans="1:218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</row>
    <row r="64" spans="1:218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</row>
    <row r="65" spans="1:218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</row>
    <row r="66" spans="1:218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</row>
    <row r="67" spans="1:218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</row>
    <row r="68" spans="1:21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</row>
    <row r="69" spans="1:218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</row>
    <row r="70" spans="1:218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</row>
    <row r="71" spans="1:218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</row>
    <row r="72" spans="1:218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</row>
    <row r="73" spans="1:218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</row>
    <row r="74" spans="1:218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</row>
    <row r="75" spans="1:218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</row>
    <row r="76" spans="1:218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</row>
    <row r="77" spans="1:218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</row>
    <row r="78" spans="1:21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</row>
    <row r="79" spans="1:218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</row>
    <row r="80" spans="1:218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</row>
    <row r="81" spans="1:218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</row>
    <row r="82" spans="1:218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</row>
    <row r="83" spans="1:218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</row>
    <row r="84" spans="1:218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</row>
    <row r="85" spans="1:218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</row>
    <row r="86" spans="1:218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</row>
    <row r="87" spans="1:218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</row>
    <row r="88" spans="1:21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</row>
    <row r="89" spans="1:2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</row>
    <row r="90" spans="1:2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</row>
    <row r="91" spans="1:2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</row>
    <row r="92" spans="1:218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</row>
    <row r="93" spans="1:218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</row>
  </sheetData>
  <mergeCells count="2">
    <mergeCell ref="B8:D8"/>
    <mergeCell ref="B3:D3"/>
  </mergeCells>
  <phoneticPr fontId="2" type="noConversion"/>
  <printOptions horizontalCentered="1"/>
  <pageMargins left="0.39370078740157483" right="0.39370078740157483" top="0.39370078740157483" bottom="0.39370078740157483" header="0.39370078740157483" footer="0.15748031496062992"/>
  <pageSetup paperSize="9" scale="80" orientation="portrait" r:id="rId1"/>
  <headerFooter alignWithMargins="0">
    <oddHeader>&amp;R&amp;"Calibri"&amp;10&amp;K000000 PÚBLICA&amp;1#_x000D_</oddHeader>
  </headerFooter>
  <rowBreaks count="2" manualBreakCount="2">
    <brk id="59" max="16383" man="1"/>
    <brk id="109" max="16383" man="1"/>
  </rowBreaks>
  <ignoredErrors>
    <ignoredError sqref="C27:C2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96C5-3349-4976-AEA8-CA263D730086}">
  <sheetPr transitionEvaluation="1" codeName="Plan21">
    <pageSetUpPr fitToPage="1"/>
  </sheetPr>
  <dimension ref="A3:HZ158"/>
  <sheetViews>
    <sheetView showGridLines="0" defaultGridColor="0" colorId="22" zoomScale="80" zoomScaleNormal="80" zoomScaleSheetLayoutView="80" workbookViewId="0">
      <selection activeCell="H30" sqref="H30"/>
    </sheetView>
  </sheetViews>
  <sheetFormatPr defaultColWidth="12.5546875" defaultRowHeight="15"/>
  <cols>
    <col min="1" max="1" width="1.77734375" style="1" customWidth="1"/>
    <col min="2" max="2" width="7.5546875" style="1" customWidth="1"/>
    <col min="3" max="3" width="63.44140625" style="1" customWidth="1"/>
    <col min="4" max="4" width="10.5546875" style="106" bestFit="1" customWidth="1"/>
    <col min="5" max="5" width="18.77734375" style="1" bestFit="1" customWidth="1"/>
    <col min="6" max="6" width="14.21875" style="1" bestFit="1" customWidth="1"/>
    <col min="7" max="7" width="9.44140625" style="1" bestFit="1" customWidth="1"/>
    <col min="8" max="9" width="5.21875" style="1" bestFit="1" customWidth="1"/>
    <col min="10" max="16384" width="12.5546875" style="1"/>
  </cols>
  <sheetData>
    <row r="3" spans="1:234" ht="22.8">
      <c r="C3" s="69" t="s">
        <v>90</v>
      </c>
      <c r="D3" s="69"/>
      <c r="E3" s="69"/>
      <c r="F3" s="69"/>
      <c r="G3" s="69"/>
      <c r="H3" s="70"/>
    </row>
    <row r="5" spans="1:234" ht="20.399999999999999">
      <c r="C5" s="71" t="s">
        <v>228</v>
      </c>
      <c r="D5" s="71"/>
      <c r="E5" s="71"/>
      <c r="F5" s="71"/>
      <c r="G5" s="71"/>
      <c r="H5" s="72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</row>
    <row r="6" spans="1:234" ht="15.6">
      <c r="A6" s="56"/>
      <c r="B6" s="73"/>
      <c r="C6" s="73"/>
      <c r="D6" s="74"/>
      <c r="E6" s="75"/>
      <c r="F6" s="75"/>
      <c r="G6" s="76"/>
      <c r="H6" s="77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</row>
    <row r="7" spans="1:234" ht="15.6">
      <c r="A7" s="56"/>
      <c r="B7" s="73"/>
      <c r="C7" s="43" t="s">
        <v>87</v>
      </c>
      <c r="D7" s="78"/>
      <c r="E7" s="38">
        <v>2024</v>
      </c>
      <c r="F7" s="38">
        <v>2023</v>
      </c>
      <c r="G7" s="42" t="s">
        <v>21</v>
      </c>
      <c r="H7" s="77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</row>
    <row r="8" spans="1:234" ht="15.6">
      <c r="A8" s="56"/>
      <c r="B8" s="73"/>
      <c r="C8" s="79" t="s">
        <v>207</v>
      </c>
      <c r="D8" s="80"/>
      <c r="E8" s="81">
        <v>4.9512999999999998</v>
      </c>
      <c r="F8" s="81">
        <v>5.1966999999999999</v>
      </c>
      <c r="G8" s="82">
        <v>-4.7222275674947523E-2</v>
      </c>
      <c r="H8" s="83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</row>
    <row r="9" spans="1:234" ht="17.25" customHeight="1">
      <c r="A9" s="56"/>
      <c r="B9" s="73"/>
      <c r="C9" s="79" t="s">
        <v>208</v>
      </c>
      <c r="D9" s="80"/>
      <c r="E9" s="81">
        <v>4.9962</v>
      </c>
      <c r="F9" s="81">
        <v>5.0804</v>
      </c>
      <c r="G9" s="82">
        <v>-1.6573498149751953E-2</v>
      </c>
      <c r="H9" s="84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</row>
    <row r="10" spans="1:234" ht="17.25" customHeight="1">
      <c r="A10" s="56"/>
      <c r="B10" s="73"/>
      <c r="C10" s="79" t="s">
        <v>209</v>
      </c>
      <c r="D10" s="80"/>
      <c r="E10" s="81">
        <v>4.8413000000000004</v>
      </c>
      <c r="F10" s="81">
        <v>5.2176999999999998</v>
      </c>
      <c r="G10" s="82"/>
      <c r="H10" s="84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</row>
    <row r="11" spans="1:234" ht="17.25" hidden="1" customHeight="1">
      <c r="A11" s="56"/>
      <c r="B11" s="73"/>
      <c r="C11" s="79"/>
      <c r="D11" s="80"/>
      <c r="E11" s="81"/>
      <c r="F11" s="81"/>
      <c r="G11" s="82"/>
      <c r="H11" s="84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</row>
    <row r="12" spans="1:234" ht="15.6" hidden="1">
      <c r="A12" s="56"/>
      <c r="B12" s="73"/>
      <c r="C12" s="44"/>
      <c r="D12" s="80"/>
      <c r="E12" s="85"/>
      <c r="F12" s="85"/>
      <c r="G12" s="86"/>
      <c r="H12" s="84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</row>
    <row r="13" spans="1:234" ht="7.5" customHeight="1">
      <c r="A13" s="56"/>
      <c r="B13" s="73"/>
      <c r="C13" s="79"/>
      <c r="D13" s="74"/>
      <c r="E13" s="73"/>
      <c r="F13" s="73"/>
      <c r="G13" s="45"/>
      <c r="H13" s="84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</row>
    <row r="14" spans="1:234" ht="15.6">
      <c r="A14" s="56"/>
      <c r="B14" s="77"/>
      <c r="C14" s="87" t="s">
        <v>210</v>
      </c>
      <c r="D14" s="88"/>
      <c r="E14" s="77"/>
      <c r="F14" s="77"/>
      <c r="G14" s="89"/>
      <c r="H14" s="84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</row>
    <row r="15" spans="1:234" ht="15.6">
      <c r="A15" s="56"/>
      <c r="B15" s="77"/>
      <c r="C15" s="90" t="s">
        <v>211</v>
      </c>
      <c r="D15" s="91"/>
      <c r="E15" s="92"/>
      <c r="F15" s="92"/>
      <c r="G15" s="93"/>
      <c r="H15" s="84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</row>
    <row r="16" spans="1:234" ht="15.6">
      <c r="A16" s="56"/>
      <c r="B16" s="77"/>
      <c r="C16" s="94"/>
      <c r="D16" s="88"/>
      <c r="E16" s="77"/>
      <c r="F16" s="77"/>
      <c r="G16" s="77"/>
      <c r="H16" s="84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</row>
    <row r="17" spans="1:234" ht="20.399999999999999">
      <c r="A17" s="56"/>
      <c r="B17" s="95"/>
      <c r="C17" s="95"/>
      <c r="D17" s="96"/>
      <c r="E17" s="96"/>
      <c r="F17" s="96"/>
      <c r="G17" s="97"/>
      <c r="H17" s="97"/>
      <c r="I17" s="97"/>
      <c r="J17" s="97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</row>
    <row r="18" spans="1:234" ht="20.25" customHeight="1">
      <c r="A18" s="56"/>
      <c r="C18" s="41" t="s">
        <v>111</v>
      </c>
      <c r="D18" s="98"/>
      <c r="E18" s="38">
        <v>2024</v>
      </c>
      <c r="F18" s="38">
        <v>2023</v>
      </c>
      <c r="G18" s="53" t="s">
        <v>21</v>
      </c>
      <c r="H18" s="97"/>
      <c r="I18" s="97"/>
      <c r="J18" s="97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</row>
    <row r="19" spans="1:234" ht="20.25" hidden="1" customHeight="1">
      <c r="A19" s="56"/>
      <c r="C19" s="99" t="s">
        <v>31</v>
      </c>
      <c r="D19" s="100" t="s">
        <v>32</v>
      </c>
      <c r="E19" s="101">
        <v>381.26670629999995</v>
      </c>
      <c r="F19" s="101">
        <v>421.23299867000003</v>
      </c>
      <c r="G19" s="82">
        <v>-9.4879300757988005E-2</v>
      </c>
      <c r="H19" s="97"/>
      <c r="I19" s="97"/>
      <c r="J19" s="97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</row>
    <row r="20" spans="1:234" ht="20.25" hidden="1" customHeight="1">
      <c r="A20" s="56"/>
      <c r="C20" s="99" t="s">
        <v>33</v>
      </c>
      <c r="D20" s="100" t="s">
        <v>32</v>
      </c>
      <c r="E20" s="101">
        <v>254.61661152999997</v>
      </c>
      <c r="F20" s="101">
        <v>322.68511785000004</v>
      </c>
      <c r="G20" s="82">
        <v>-0.21094405212589218</v>
      </c>
      <c r="H20" s="97"/>
      <c r="I20" s="97"/>
      <c r="J20" s="97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</row>
    <row r="21" spans="1:234" ht="20.25" hidden="1" customHeight="1">
      <c r="A21" s="56"/>
      <c r="C21" s="99" t="s">
        <v>34</v>
      </c>
      <c r="D21" s="100" t="s">
        <v>32</v>
      </c>
      <c r="E21" s="101">
        <v>-22.101782100000001</v>
      </c>
      <c r="F21" s="101">
        <v>22.092278260000004</v>
      </c>
      <c r="G21" s="82">
        <v>-2.0004301883168476</v>
      </c>
      <c r="H21" s="97"/>
      <c r="I21" s="97"/>
      <c r="J21" s="97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</row>
    <row r="22" spans="1:234" ht="20.25" hidden="1" customHeight="1">
      <c r="A22" s="56"/>
      <c r="C22" s="99" t="s">
        <v>37</v>
      </c>
      <c r="D22" s="100" t="s">
        <v>32</v>
      </c>
      <c r="E22" s="101">
        <v>124.11402524999995</v>
      </c>
      <c r="F22" s="101">
        <v>205.73244842000003</v>
      </c>
      <c r="G22" s="82">
        <v>-0.39672119685941398</v>
      </c>
      <c r="H22" s="97"/>
      <c r="I22" s="97"/>
      <c r="J22" s="97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</row>
    <row r="23" spans="1:234" ht="20.25" hidden="1" customHeight="1">
      <c r="A23" s="56"/>
      <c r="C23" s="99" t="s">
        <v>89</v>
      </c>
      <c r="D23" s="100" t="s">
        <v>32</v>
      </c>
      <c r="E23" s="101">
        <v>267.17000717999997</v>
      </c>
      <c r="F23" s="101">
        <v>342.87268557000004</v>
      </c>
      <c r="G23" s="82">
        <v>-0.22078946960779355</v>
      </c>
      <c r="H23" s="97"/>
      <c r="I23" s="97"/>
      <c r="J23" s="97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</row>
    <row r="24" spans="1:234" ht="20.25" hidden="1" customHeight="1">
      <c r="A24" s="56"/>
      <c r="C24" s="99" t="s">
        <v>38</v>
      </c>
      <c r="D24" s="100" t="s">
        <v>32</v>
      </c>
      <c r="E24" s="101">
        <v>0</v>
      </c>
      <c r="F24" s="101">
        <v>0</v>
      </c>
      <c r="G24" s="82" t="e">
        <v>#DIV/0!</v>
      </c>
      <c r="H24" s="97"/>
      <c r="I24" s="97"/>
      <c r="J24" s="97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</row>
    <row r="25" spans="1:234" ht="20.25" hidden="1" customHeight="1">
      <c r="A25" s="56"/>
      <c r="C25" s="99" t="s">
        <v>39</v>
      </c>
      <c r="D25" s="100" t="s">
        <v>32</v>
      </c>
      <c r="E25" s="101">
        <v>202.29502100000002</v>
      </c>
      <c r="F25" s="101">
        <v>2.9999999999999997E-8</v>
      </c>
      <c r="G25" s="82">
        <v>6743167365.6666679</v>
      </c>
      <c r="H25" s="97"/>
      <c r="I25" s="97"/>
      <c r="J25" s="97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</row>
    <row r="26" spans="1:234" ht="20.25" hidden="1" customHeight="1">
      <c r="A26" s="56"/>
      <c r="C26" s="99" t="s">
        <v>40</v>
      </c>
      <c r="D26" s="100" t="s">
        <v>32</v>
      </c>
      <c r="E26" s="101">
        <v>246.68509237999993</v>
      </c>
      <c r="F26" s="101">
        <v>356.71798818000002</v>
      </c>
      <c r="G26" s="82">
        <v>-0.30845906134814105</v>
      </c>
      <c r="H26" s="97"/>
      <c r="I26" s="97"/>
      <c r="J26" s="97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</row>
    <row r="27" spans="1:234" ht="20.25" hidden="1" customHeight="1">
      <c r="A27" s="56"/>
      <c r="C27" s="99" t="s">
        <v>153</v>
      </c>
      <c r="D27" s="102" t="s">
        <v>32</v>
      </c>
      <c r="E27" s="103">
        <v>0</v>
      </c>
      <c r="F27" s="101">
        <v>0</v>
      </c>
      <c r="G27" s="82" t="e">
        <v>#DIV/0!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</row>
    <row r="28" spans="1:234" ht="20.25" hidden="1" customHeight="1">
      <c r="A28" s="56"/>
      <c r="C28" s="99" t="s">
        <v>2</v>
      </c>
      <c r="D28" s="102" t="s">
        <v>32</v>
      </c>
      <c r="E28" s="103">
        <v>1504.76671298</v>
      </c>
      <c r="F28" s="101">
        <v>1548.1249356400003</v>
      </c>
      <c r="G28" s="82">
        <v>-2.8006927387986269E-2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</row>
    <row r="29" spans="1:234" ht="20.25" customHeight="1">
      <c r="A29" s="56"/>
      <c r="C29" s="99" t="s">
        <v>179</v>
      </c>
      <c r="D29" s="102" t="s">
        <v>32</v>
      </c>
      <c r="E29" s="103">
        <v>24.602826080000124</v>
      </c>
      <c r="F29" s="101">
        <v>32.027080310000983</v>
      </c>
      <c r="G29" s="82">
        <v>-0.23181177173001666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</row>
    <row r="30" spans="1:234" ht="20.25" customHeight="1">
      <c r="A30" s="56"/>
      <c r="C30" s="99" t="s">
        <v>180</v>
      </c>
      <c r="D30" s="102" t="s">
        <v>32</v>
      </c>
      <c r="E30" s="103">
        <v>648.14268155999991</v>
      </c>
      <c r="F30" s="103">
        <v>697.44921583999997</v>
      </c>
      <c r="G30" s="82">
        <v>-7.0695518985731232E-2</v>
      </c>
      <c r="H30" s="104"/>
      <c r="I30" s="104"/>
      <c r="J30" s="105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</row>
    <row r="31" spans="1:234" ht="20.25" customHeight="1">
      <c r="A31" s="56"/>
      <c r="C31" s="99" t="s">
        <v>41</v>
      </c>
      <c r="D31" s="106" t="s">
        <v>42</v>
      </c>
      <c r="E31" s="107">
        <v>0.87238005067338908</v>
      </c>
      <c r="F31" s="108">
        <v>0.55000000000000004</v>
      </c>
      <c r="G31" s="109">
        <v>0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</row>
    <row r="32" spans="1:234" ht="20.25" customHeight="1">
      <c r="A32" s="56"/>
      <c r="C32" s="110" t="s">
        <v>43</v>
      </c>
      <c r="D32" s="111" t="s">
        <v>44</v>
      </c>
      <c r="E32" s="112">
        <v>203288</v>
      </c>
      <c r="F32" s="112">
        <v>203288</v>
      </c>
      <c r="G32" s="113">
        <v>0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</row>
    <row r="33" spans="1:234" ht="20.25" hidden="1" customHeight="1">
      <c r="A33" s="56"/>
      <c r="C33" s="99" t="s">
        <v>45</v>
      </c>
      <c r="D33" s="102" t="s">
        <v>7</v>
      </c>
      <c r="E33" s="114">
        <v>1.2134759178111838</v>
      </c>
      <c r="F33" s="115">
        <v>1.7547419827043409</v>
      </c>
      <c r="G33" s="33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</row>
    <row r="34" spans="1:234" ht="20.25" hidden="1" customHeight="1">
      <c r="A34" s="56"/>
      <c r="C34" s="99" t="s">
        <v>46</v>
      </c>
      <c r="D34" s="102" t="s">
        <v>7</v>
      </c>
      <c r="E34" s="116">
        <v>0.61053296431663429</v>
      </c>
      <c r="F34" s="117">
        <v>1.0120245583605527</v>
      </c>
      <c r="G34" s="33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</row>
    <row r="35" spans="1:234" ht="20.25" hidden="1" customHeight="1">
      <c r="A35" s="56"/>
      <c r="B35" s="95"/>
      <c r="C35" s="110" t="s">
        <v>98</v>
      </c>
      <c r="D35" s="39" t="s">
        <v>7</v>
      </c>
      <c r="E35" s="118">
        <v>0.99511540769745388</v>
      </c>
      <c r="F35" s="119">
        <v>1.4757388532525282E-10</v>
      </c>
      <c r="G35" s="40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</row>
    <row r="36" spans="1:234">
      <c r="A36" s="56"/>
      <c r="B36" s="56"/>
      <c r="C36" s="56"/>
      <c r="D36" s="120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</row>
    <row r="37" spans="1:234">
      <c r="A37" s="56"/>
      <c r="B37" s="56"/>
      <c r="C37" s="56"/>
      <c r="D37" s="56"/>
      <c r="E37" s="120"/>
      <c r="F37" s="121"/>
      <c r="G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</row>
    <row r="38" spans="1:234" ht="15.6">
      <c r="A38" s="56"/>
      <c r="B38" s="56"/>
      <c r="C38" s="122" t="s">
        <v>112</v>
      </c>
      <c r="D38" s="123"/>
      <c r="E38" s="124">
        <v>2024</v>
      </c>
      <c r="F38" s="124">
        <v>2023</v>
      </c>
      <c r="G38" s="125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</row>
    <row r="39" spans="1:234" ht="15.6">
      <c r="A39" s="56"/>
      <c r="B39" s="56"/>
      <c r="C39" s="126"/>
      <c r="D39" s="61"/>
      <c r="E39" s="127"/>
      <c r="F39" s="127"/>
      <c r="G39" s="128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</row>
    <row r="40" spans="1:234" ht="15.6">
      <c r="A40" s="56"/>
      <c r="B40" s="56"/>
      <c r="C40" s="129" t="s">
        <v>100</v>
      </c>
      <c r="E40" s="130">
        <v>0.68641026402617511</v>
      </c>
      <c r="F40" s="130">
        <v>1.0371228411232232</v>
      </c>
      <c r="G40" s="128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</row>
    <row r="41" spans="1:234" ht="16.2">
      <c r="A41" s="56"/>
      <c r="B41" s="56"/>
      <c r="C41" s="131" t="s">
        <v>101</v>
      </c>
      <c r="E41" s="130"/>
      <c r="F41" s="132"/>
      <c r="G41" s="128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</row>
    <row r="42" spans="1:234" ht="16.2">
      <c r="A42" s="56"/>
      <c r="B42" s="56"/>
      <c r="C42" s="133"/>
      <c r="D42" s="61"/>
      <c r="E42" s="130"/>
      <c r="F42" s="132"/>
      <c r="G42" s="128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</row>
    <row r="43" spans="1:234" ht="15.6">
      <c r="A43" s="56"/>
      <c r="B43" s="56"/>
      <c r="C43" s="129" t="s">
        <v>102</v>
      </c>
      <c r="E43" s="130">
        <v>0.25393141252256723</v>
      </c>
      <c r="F43" s="130">
        <v>0.22015304272472558</v>
      </c>
      <c r="G43" s="128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</row>
    <row r="44" spans="1:234" ht="16.2">
      <c r="A44" s="56"/>
      <c r="B44" s="56"/>
      <c r="C44" s="131" t="s">
        <v>3</v>
      </c>
      <c r="E44" s="134"/>
      <c r="F44" s="135"/>
      <c r="G44" s="128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</row>
    <row r="45" spans="1:234" ht="16.2">
      <c r="A45" s="56"/>
      <c r="B45" s="56"/>
      <c r="C45" s="131"/>
      <c r="E45" s="134"/>
      <c r="F45" s="132"/>
      <c r="G45" s="128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</row>
    <row r="46" spans="1:234" ht="16.2">
      <c r="A46" s="56"/>
      <c r="B46" s="56"/>
      <c r="C46" s="129" t="s">
        <v>173</v>
      </c>
      <c r="D46" s="61"/>
      <c r="E46" s="130"/>
      <c r="F46" s="132"/>
      <c r="G46" s="128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</row>
    <row r="47" spans="1:234" ht="15.6">
      <c r="A47" s="56"/>
      <c r="B47" s="56"/>
      <c r="C47" s="129" t="s">
        <v>174</v>
      </c>
      <c r="E47" s="130">
        <v>0.87238005067338897</v>
      </c>
      <c r="F47" s="130">
        <v>0.81070572528089058</v>
      </c>
      <c r="G47" s="128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</row>
    <row r="48" spans="1:234" ht="16.2">
      <c r="A48" s="56"/>
      <c r="B48" s="56"/>
      <c r="C48" s="131" t="s">
        <v>103</v>
      </c>
      <c r="E48" s="130"/>
      <c r="F48" s="132"/>
      <c r="G48" s="128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</row>
    <row r="49" spans="1:234" ht="16.2">
      <c r="A49" s="56"/>
      <c r="B49" s="56"/>
      <c r="C49" s="131"/>
      <c r="E49" s="130"/>
      <c r="F49" s="132"/>
      <c r="G49" s="128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</row>
    <row r="50" spans="1:234" ht="16.2">
      <c r="A50" s="56"/>
      <c r="B50" s="56"/>
      <c r="C50" s="129" t="s">
        <v>175</v>
      </c>
      <c r="E50" s="130"/>
      <c r="F50" s="132"/>
      <c r="G50" s="128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</row>
    <row r="51" spans="1:234" ht="15.6">
      <c r="A51" s="56"/>
      <c r="B51" s="56"/>
      <c r="C51" s="131" t="s">
        <v>181</v>
      </c>
      <c r="E51" s="136">
        <v>-0.97789915946115769</v>
      </c>
      <c r="F51" s="136">
        <v>-0.32343608672120422</v>
      </c>
      <c r="G51" s="128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</row>
    <row r="52" spans="1:234" ht="16.2">
      <c r="A52" s="56"/>
      <c r="B52" s="56"/>
      <c r="C52" s="131"/>
      <c r="D52" s="61"/>
      <c r="E52" s="130"/>
      <c r="F52" s="132"/>
      <c r="G52" s="128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</row>
    <row r="53" spans="1:234" ht="15.6">
      <c r="A53" s="56"/>
      <c r="B53" s="56"/>
      <c r="C53" s="129" t="s">
        <v>104</v>
      </c>
      <c r="E53" s="136">
        <v>0.1462893944309035</v>
      </c>
      <c r="F53" s="136">
        <v>0.23349320082021541</v>
      </c>
      <c r="G53" s="128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</row>
    <row r="54" spans="1:234" ht="15.6">
      <c r="A54" s="56"/>
      <c r="B54" s="56"/>
      <c r="C54" s="131" t="s">
        <v>105</v>
      </c>
      <c r="E54" s="130"/>
      <c r="F54" s="137"/>
      <c r="G54" s="128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</row>
    <row r="55" spans="1:234" ht="15.6">
      <c r="A55" s="56"/>
      <c r="B55" s="56"/>
      <c r="C55" s="131" t="s">
        <v>106</v>
      </c>
      <c r="E55" s="130"/>
      <c r="F55" s="137"/>
      <c r="G55" s="128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</row>
    <row r="56" spans="1:234" ht="15.6">
      <c r="A56" s="56"/>
      <c r="B56" s="56"/>
      <c r="C56" s="131" t="s">
        <v>107</v>
      </c>
      <c r="E56" s="130"/>
      <c r="F56" s="137"/>
      <c r="G56" s="128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</row>
    <row r="57" spans="1:234" ht="15.6">
      <c r="A57" s="56"/>
      <c r="B57" s="56"/>
      <c r="C57" s="126"/>
      <c r="D57" s="61"/>
      <c r="E57" s="130"/>
      <c r="F57" s="137"/>
      <c r="G57" s="128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</row>
    <row r="58" spans="1:234" ht="15.6">
      <c r="A58" s="56"/>
      <c r="B58" s="56"/>
      <c r="C58" s="129" t="s">
        <v>108</v>
      </c>
      <c r="E58" s="136">
        <v>0.66781758627949728</v>
      </c>
      <c r="F58" s="136">
        <v>0.76604900107267282</v>
      </c>
      <c r="G58" s="128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</row>
    <row r="59" spans="1:234">
      <c r="A59" s="56"/>
      <c r="B59" s="56"/>
      <c r="C59" s="131" t="s">
        <v>109</v>
      </c>
      <c r="E59" s="138"/>
      <c r="F59" s="138"/>
      <c r="G59" s="128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</row>
    <row r="60" spans="1:234">
      <c r="A60" s="56"/>
      <c r="B60" s="56"/>
      <c r="C60" s="131"/>
      <c r="E60" s="138"/>
      <c r="F60" s="138"/>
      <c r="G60" s="128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</row>
    <row r="61" spans="1:234" ht="15.6">
      <c r="A61" s="56"/>
      <c r="B61" s="56"/>
      <c r="C61" s="129" t="s">
        <v>197</v>
      </c>
      <c r="E61" s="136">
        <v>0.32553071957020224</v>
      </c>
      <c r="F61" s="136">
        <v>0.48840534590020046</v>
      </c>
      <c r="G61" s="128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</row>
    <row r="62" spans="1:234">
      <c r="A62" s="56"/>
      <c r="B62" s="56"/>
      <c r="C62" s="131" t="s">
        <v>196</v>
      </c>
      <c r="E62" s="138"/>
      <c r="F62" s="138"/>
      <c r="G62" s="128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</row>
    <row r="63" spans="1:234">
      <c r="A63" s="56"/>
      <c r="B63" s="56"/>
      <c r="C63" s="131"/>
      <c r="E63" s="138"/>
      <c r="F63" s="138"/>
      <c r="G63" s="128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</row>
    <row r="64" spans="1:234">
      <c r="A64" s="56"/>
      <c r="B64" s="56"/>
      <c r="C64" s="131" t="s">
        <v>178</v>
      </c>
      <c r="D64" s="139"/>
      <c r="E64" s="140"/>
      <c r="F64" s="140"/>
      <c r="G64" s="128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</row>
    <row r="65" spans="1:234">
      <c r="A65" s="56"/>
      <c r="B65" s="56"/>
      <c r="C65" s="131"/>
      <c r="D65" s="139"/>
      <c r="E65" s="140"/>
      <c r="F65" s="140"/>
      <c r="G65" s="128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</row>
    <row r="66" spans="1:234">
      <c r="A66" s="56"/>
      <c r="B66" s="56"/>
      <c r="C66" s="141" t="s">
        <v>113</v>
      </c>
      <c r="D66" s="56"/>
      <c r="E66" s="120"/>
      <c r="F66" s="56"/>
      <c r="G66" s="128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</row>
    <row r="67" spans="1:234">
      <c r="A67" s="56"/>
      <c r="B67" s="56"/>
      <c r="C67" s="142" t="s">
        <v>110</v>
      </c>
      <c r="D67" s="143"/>
      <c r="E67" s="144"/>
      <c r="F67" s="143"/>
      <c r="G67" s="145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</row>
    <row r="154" spans="7:8" ht="15.6">
      <c r="G154" s="30"/>
      <c r="H154" s="30"/>
    </row>
    <row r="155" spans="7:8" ht="15.6">
      <c r="G155" s="30"/>
      <c r="H155" s="30"/>
    </row>
    <row r="156" spans="7:8" ht="15.6">
      <c r="G156" s="30"/>
      <c r="H156" s="30"/>
    </row>
    <row r="157" spans="7:8" ht="15.6">
      <c r="G157" s="30"/>
      <c r="H157" s="30"/>
    </row>
    <row r="158" spans="7:8" ht="15.6">
      <c r="G158" s="30"/>
      <c r="H158" s="30"/>
    </row>
  </sheetData>
  <mergeCells count="2">
    <mergeCell ref="C3:G3"/>
    <mergeCell ref="C5:G5"/>
  </mergeCells>
  <printOptions horizontalCentered="1"/>
  <pageMargins left="0.39370078740157483" right="0.39370078740157483" top="0.39370078740157483" bottom="0.39370078740157483" header="0.39370078740157483" footer="0.15748031496062992"/>
  <pageSetup paperSize="9" scale="78" orientation="portrait" r:id="rId1"/>
  <headerFooter alignWithMargins="0">
    <oddFooter xml:space="preserve">&amp;C1&amp;R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0D07-FBF4-4B82-A937-525D741584A2}">
  <sheetPr transitionEvaluation="1" codeName="Plan6">
    <pageSetUpPr fitToPage="1"/>
  </sheetPr>
  <dimension ref="B1:CW215"/>
  <sheetViews>
    <sheetView showGridLines="0" defaultGridColor="0" topLeftCell="A17" colorId="22" zoomScale="95" zoomScaleNormal="95" zoomScaleSheetLayoutView="80" workbookViewId="0">
      <selection activeCell="E34" sqref="E34"/>
    </sheetView>
  </sheetViews>
  <sheetFormatPr defaultColWidth="12.5546875" defaultRowHeight="15"/>
  <cols>
    <col min="1" max="1" width="3" style="1" customWidth="1"/>
    <col min="2" max="2" width="1.77734375" style="1" customWidth="1"/>
    <col min="3" max="3" width="41.5546875" style="1" customWidth="1"/>
    <col min="4" max="4" width="1.21875" style="1" customWidth="1"/>
    <col min="5" max="6" width="11.77734375" style="1" customWidth="1"/>
    <col min="7" max="7" width="2.44140625" style="1" customWidth="1"/>
    <col min="8" max="8" width="14.44140625" style="1" bestFit="1" customWidth="1"/>
    <col min="9" max="9" width="2.21875" style="1" customWidth="1"/>
    <col min="10" max="10" width="48" style="1" bestFit="1" customWidth="1"/>
    <col min="11" max="11" width="15.33203125" style="1" bestFit="1" customWidth="1"/>
    <col min="12" max="12" width="14.5546875" style="1" bestFit="1" customWidth="1"/>
    <col min="13" max="17" width="6.77734375" style="1" customWidth="1"/>
    <col min="18" max="16384" width="12.5546875" style="1"/>
  </cols>
  <sheetData>
    <row r="1" spans="2:101" ht="7.5" customHeight="1">
      <c r="B1" s="56"/>
      <c r="C1" s="151"/>
      <c r="D1" s="156"/>
      <c r="E1" s="167"/>
      <c r="F1" s="167"/>
      <c r="G1" s="167"/>
      <c r="H1" s="1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</row>
    <row r="2" spans="2:101" ht="25.5" customHeight="1">
      <c r="B2" s="69" t="s">
        <v>118</v>
      </c>
      <c r="C2" s="69"/>
      <c r="D2" s="69"/>
      <c r="E2" s="69"/>
      <c r="F2" s="69"/>
      <c r="G2" s="69"/>
      <c r="H2" s="70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</row>
    <row r="3" spans="2:101" ht="15.6">
      <c r="B3" s="56"/>
      <c r="C3" s="151"/>
      <c r="D3" s="156"/>
      <c r="E3" s="167"/>
      <c r="F3" s="167"/>
      <c r="G3" s="167"/>
      <c r="H3" s="1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</row>
    <row r="4" spans="2:101" ht="20.399999999999999">
      <c r="B4" s="71" t="s">
        <v>229</v>
      </c>
      <c r="C4" s="71"/>
      <c r="D4" s="71"/>
      <c r="E4" s="71"/>
      <c r="F4" s="71"/>
      <c r="G4" s="71"/>
      <c r="H4" s="213"/>
      <c r="I4" s="213"/>
      <c r="J4" s="213"/>
      <c r="K4" s="213"/>
      <c r="L4" s="213"/>
      <c r="M4" s="213"/>
      <c r="N4" s="212"/>
      <c r="O4" s="212"/>
      <c r="P4" s="212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</row>
    <row r="5" spans="2:101" ht="15" customHeight="1">
      <c r="B5" s="56"/>
      <c r="C5" s="151"/>
      <c r="D5" s="156"/>
      <c r="E5" s="167"/>
      <c r="F5" s="167"/>
      <c r="G5" s="167"/>
      <c r="H5" s="1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</row>
    <row r="6" spans="2:101" ht="3.75" customHeight="1">
      <c r="B6" s="156"/>
      <c r="C6" s="151"/>
      <c r="D6" s="156"/>
      <c r="E6" s="191"/>
      <c r="F6" s="191"/>
      <c r="G6" s="191"/>
      <c r="H6" s="191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</row>
    <row r="7" spans="2:101" ht="12.75" customHeight="1">
      <c r="B7" s="156"/>
      <c r="C7" s="151"/>
      <c r="D7" s="156"/>
      <c r="E7" s="211" t="s">
        <v>93</v>
      </c>
      <c r="F7" s="210"/>
      <c r="G7" s="184"/>
      <c r="H7" s="214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</row>
    <row r="8" spans="2:101" ht="3" customHeight="1">
      <c r="B8" s="156"/>
      <c r="C8" s="151"/>
      <c r="D8" s="156"/>
      <c r="E8" s="209">
        <v>2.2858000000000001</v>
      </c>
      <c r="F8" s="208">
        <v>2.0657000000000001</v>
      </c>
      <c r="G8" s="207"/>
      <c r="H8" s="206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</row>
    <row r="9" spans="2:101" ht="17.25" customHeight="1">
      <c r="B9" s="204"/>
      <c r="C9" s="205"/>
      <c r="D9" s="204"/>
      <c r="E9" s="146">
        <v>45352</v>
      </c>
      <c r="F9" s="147">
        <v>45261</v>
      </c>
      <c r="G9" s="184"/>
      <c r="H9" s="184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</row>
    <row r="10" spans="2:101" ht="3" customHeight="1">
      <c r="B10" s="156"/>
      <c r="C10" s="151"/>
      <c r="D10" s="156"/>
      <c r="E10" s="203"/>
      <c r="F10" s="202"/>
      <c r="G10" s="184"/>
      <c r="H10" s="184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</row>
    <row r="11" spans="2:101">
      <c r="B11" s="186"/>
      <c r="C11" s="185" t="s">
        <v>94</v>
      </c>
      <c r="D11" s="156"/>
      <c r="E11" s="66"/>
      <c r="F11" s="57"/>
      <c r="G11" s="151"/>
      <c r="H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</row>
    <row r="12" spans="2:101">
      <c r="B12" s="164"/>
      <c r="C12" s="181"/>
      <c r="D12" s="156"/>
      <c r="E12" s="66"/>
      <c r="F12" s="57"/>
      <c r="G12" s="151"/>
      <c r="H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</row>
    <row r="13" spans="2:101">
      <c r="B13" s="164"/>
      <c r="C13" s="163" t="s">
        <v>183</v>
      </c>
      <c r="D13" s="156"/>
      <c r="E13" s="66"/>
      <c r="F13" s="57"/>
      <c r="G13" s="151"/>
      <c r="H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</row>
    <row r="14" spans="2:101">
      <c r="B14" s="195"/>
      <c r="C14" s="57" t="s">
        <v>19</v>
      </c>
      <c r="D14" s="175"/>
      <c r="E14" s="54">
        <v>241233.14448999998</v>
      </c>
      <c r="F14" s="54">
        <v>933808.63358999998</v>
      </c>
      <c r="G14" s="152"/>
      <c r="H14" s="153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</row>
    <row r="15" spans="2:101">
      <c r="B15" s="195"/>
      <c r="C15" s="57" t="s">
        <v>95</v>
      </c>
      <c r="D15" s="180"/>
      <c r="E15" s="54">
        <v>139584.09803999998</v>
      </c>
      <c r="F15" s="54">
        <v>171153.11509000001</v>
      </c>
      <c r="G15" s="152"/>
      <c r="H15" s="153"/>
      <c r="J15" s="49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</row>
    <row r="16" spans="2:101">
      <c r="B16" s="195"/>
      <c r="C16" s="57" t="s">
        <v>49</v>
      </c>
      <c r="D16" s="180"/>
      <c r="E16" s="54">
        <v>44414.833600000013</v>
      </c>
      <c r="F16" s="54">
        <v>154124.53741999998</v>
      </c>
      <c r="G16" s="152"/>
      <c r="H16" s="153"/>
      <c r="J16" s="49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</row>
    <row r="17" spans="2:93" s="30" customFormat="1" ht="15.6">
      <c r="B17" s="192"/>
      <c r="C17" s="163" t="s">
        <v>156</v>
      </c>
      <c r="D17" s="168"/>
      <c r="E17" s="161">
        <f>SUM(E14:E16)</f>
        <v>425232.07612999994</v>
      </c>
      <c r="F17" s="161">
        <f>SUM(F14:F16)</f>
        <v>1259086.2860999999</v>
      </c>
      <c r="G17" s="160"/>
      <c r="H17" s="159"/>
      <c r="J17" s="20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</row>
    <row r="18" spans="2:93">
      <c r="B18" s="195"/>
      <c r="C18" s="57"/>
      <c r="D18" s="199"/>
      <c r="E18" s="54"/>
      <c r="F18" s="165"/>
      <c r="G18" s="152"/>
      <c r="H18" s="153"/>
      <c r="J18" s="149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</row>
    <row r="19" spans="2:93">
      <c r="B19" s="195"/>
      <c r="C19" s="179"/>
      <c r="D19" s="199"/>
      <c r="E19" s="54"/>
      <c r="F19" s="165"/>
      <c r="G19" s="152"/>
      <c r="H19" s="153"/>
      <c r="J19" s="200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</row>
    <row r="20" spans="2:93">
      <c r="B20" s="195"/>
      <c r="C20" s="163" t="s">
        <v>184</v>
      </c>
      <c r="D20" s="199"/>
      <c r="E20" s="54"/>
      <c r="F20" s="165"/>
      <c r="G20" s="152"/>
      <c r="H20" s="153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</row>
    <row r="21" spans="2:93" s="30" customFormat="1" ht="15.6">
      <c r="B21" s="192"/>
      <c r="C21" s="57" t="s">
        <v>91</v>
      </c>
      <c r="D21" s="198"/>
      <c r="E21" s="54">
        <v>0</v>
      </c>
      <c r="F21" s="54">
        <v>0</v>
      </c>
      <c r="G21" s="160"/>
      <c r="H21" s="193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</row>
    <row r="22" spans="2:93" s="30" customFormat="1" ht="15.6">
      <c r="B22" s="192"/>
      <c r="C22" s="57" t="s">
        <v>215</v>
      </c>
      <c r="D22" s="198"/>
      <c r="E22" s="54">
        <v>2967.7547599999998</v>
      </c>
      <c r="F22" s="54">
        <v>2987.4423500000003</v>
      </c>
      <c r="G22" s="160"/>
      <c r="H22" s="193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</row>
    <row r="23" spans="2:93" s="30" customFormat="1" ht="15.6">
      <c r="B23" s="192"/>
      <c r="C23" s="163"/>
      <c r="D23" s="197"/>
      <c r="E23" s="161">
        <f>SUM(E21:E22)</f>
        <v>2967.7547599999998</v>
      </c>
      <c r="F23" s="161">
        <f>SUM(F21:F22)</f>
        <v>2987.4423500000003</v>
      </c>
      <c r="G23" s="160"/>
      <c r="H23" s="193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</row>
    <row r="24" spans="2:93" s="30" customFormat="1" ht="15.6">
      <c r="B24" s="192"/>
      <c r="C24" s="181"/>
      <c r="D24" s="197"/>
      <c r="E24" s="161"/>
      <c r="F24" s="196"/>
      <c r="G24" s="160"/>
      <c r="H24" s="193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</row>
    <row r="25" spans="2:93">
      <c r="B25" s="195"/>
      <c r="C25" s="181" t="s">
        <v>185</v>
      </c>
      <c r="D25" s="194"/>
      <c r="E25" s="54"/>
      <c r="F25" s="165"/>
      <c r="G25" s="152"/>
      <c r="H25" s="153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</row>
    <row r="26" spans="2:93">
      <c r="B26" s="195"/>
      <c r="C26" s="57" t="s">
        <v>219</v>
      </c>
      <c r="D26" s="194"/>
      <c r="E26" s="54">
        <v>1150.0368600000002</v>
      </c>
      <c r="F26" s="165">
        <v>1150.0368600000002</v>
      </c>
      <c r="G26" s="152"/>
      <c r="H26" s="153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</row>
    <row r="27" spans="2:93">
      <c r="B27" s="176"/>
      <c r="C27" s="57" t="s">
        <v>145</v>
      </c>
      <c r="D27" s="175"/>
      <c r="E27" s="54">
        <v>1359544.90918</v>
      </c>
      <c r="F27" s="54">
        <v>1391200.16029</v>
      </c>
      <c r="G27" s="152"/>
      <c r="H27" s="153"/>
      <c r="J27" s="49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</row>
    <row r="28" spans="2:93">
      <c r="B28" s="176"/>
      <c r="C28" s="31" t="s">
        <v>146</v>
      </c>
      <c r="D28" s="175"/>
      <c r="E28" s="52">
        <v>41472.626389999998</v>
      </c>
      <c r="F28" s="52">
        <v>42000.681140000008</v>
      </c>
      <c r="G28" s="178"/>
      <c r="H28" s="153"/>
      <c r="J28" s="49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</row>
    <row r="29" spans="2:93" s="30" customFormat="1" ht="15.6">
      <c r="B29" s="192"/>
      <c r="C29" s="57" t="s">
        <v>171</v>
      </c>
      <c r="D29" s="180"/>
      <c r="E29" s="54">
        <v>102599.14055</v>
      </c>
      <c r="F29" s="54">
        <v>101132.22194</v>
      </c>
      <c r="G29" s="152"/>
      <c r="H29" s="193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</row>
    <row r="30" spans="2:93" s="30" customFormat="1" ht="15.6">
      <c r="B30" s="192"/>
      <c r="C30" s="163" t="s">
        <v>76</v>
      </c>
      <c r="D30" s="174"/>
      <c r="E30" s="161">
        <f>SUM(E26:E29)</f>
        <v>1504766.7129800001</v>
      </c>
      <c r="F30" s="161">
        <f>SUM(F26:F29)</f>
        <v>1535483.1002300002</v>
      </c>
      <c r="G30" s="160"/>
      <c r="H30" s="158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</row>
    <row r="31" spans="2:93">
      <c r="B31" s="173"/>
      <c r="C31" s="57"/>
      <c r="D31" s="172"/>
      <c r="E31" s="54"/>
      <c r="F31" s="165"/>
      <c r="G31" s="152"/>
      <c r="H31" s="153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</row>
    <row r="32" spans="2:93" ht="15.6">
      <c r="B32" s="190"/>
      <c r="C32" s="189" t="s">
        <v>154</v>
      </c>
      <c r="D32" s="188"/>
      <c r="E32" s="187">
        <f>E17+E23+E30</f>
        <v>1932966.5438699999</v>
      </c>
      <c r="F32" s="187">
        <f>F17+F23+F30</f>
        <v>2797556.8286800003</v>
      </c>
      <c r="G32" s="160"/>
      <c r="H32" s="158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</row>
    <row r="33" spans="2:93" ht="15.6">
      <c r="B33" s="56"/>
      <c r="C33" s="151"/>
      <c r="D33" s="156"/>
      <c r="E33" s="167"/>
      <c r="F33" s="167"/>
      <c r="G33" s="167"/>
      <c r="H33" s="1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</row>
    <row r="34" spans="2:93">
      <c r="B34" s="99"/>
      <c r="C34" s="179"/>
      <c r="E34" s="146">
        <v>45352</v>
      </c>
      <c r="F34" s="147">
        <v>45261</v>
      </c>
      <c r="G34" s="184"/>
      <c r="H34" s="153"/>
    </row>
    <row r="35" spans="2:93">
      <c r="B35" s="186"/>
      <c r="C35" s="185" t="s">
        <v>147</v>
      </c>
      <c r="D35" s="156"/>
      <c r="E35" s="183"/>
      <c r="F35" s="182"/>
      <c r="G35" s="184"/>
      <c r="H35" s="153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</row>
    <row r="36" spans="2:93">
      <c r="B36" s="164"/>
      <c r="C36" s="181"/>
      <c r="D36" s="156"/>
      <c r="E36" s="54"/>
      <c r="F36" s="165"/>
      <c r="G36" s="152"/>
      <c r="H36" s="153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1"/>
      <c r="CI36" s="151"/>
      <c r="CJ36" s="151"/>
      <c r="CK36" s="151"/>
      <c r="CL36" s="151"/>
      <c r="CM36" s="151"/>
      <c r="CN36" s="151"/>
      <c r="CO36" s="151"/>
    </row>
    <row r="37" spans="2:93">
      <c r="B37" s="164"/>
      <c r="C37" s="163" t="s">
        <v>183</v>
      </c>
      <c r="D37" s="156"/>
      <c r="E37" s="54"/>
      <c r="F37" s="165"/>
      <c r="G37" s="152"/>
      <c r="H37" s="153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51"/>
      <c r="BZ37" s="151"/>
      <c r="CA37" s="151"/>
      <c r="CB37" s="151"/>
      <c r="CC37" s="151"/>
      <c r="CD37" s="151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</row>
    <row r="38" spans="2:93">
      <c r="B38" s="164"/>
      <c r="C38" s="57" t="s">
        <v>148</v>
      </c>
      <c r="D38" s="175"/>
      <c r="E38" s="54">
        <v>88670.513030000002</v>
      </c>
      <c r="F38" s="54">
        <v>105056.88898999999</v>
      </c>
      <c r="G38" s="152"/>
      <c r="H38" s="153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</row>
    <row r="39" spans="2:93" hidden="1">
      <c r="B39" s="176"/>
      <c r="C39" s="57" t="s">
        <v>149</v>
      </c>
      <c r="D39" s="175"/>
      <c r="E39" s="54">
        <v>0</v>
      </c>
      <c r="F39" s="54">
        <v>0</v>
      </c>
      <c r="G39" s="152"/>
      <c r="H39" s="153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</row>
    <row r="40" spans="2:93">
      <c r="B40" s="176"/>
      <c r="C40" s="171" t="s">
        <v>119</v>
      </c>
      <c r="D40" s="177"/>
      <c r="E40" s="54"/>
      <c r="F40" s="54"/>
      <c r="G40" s="152"/>
      <c r="H40" s="153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</row>
    <row r="41" spans="2:93">
      <c r="B41" s="176"/>
      <c r="C41" s="55" t="s">
        <v>29</v>
      </c>
      <c r="D41" s="175"/>
      <c r="E41" s="54">
        <v>37747.361039999996</v>
      </c>
      <c r="F41" s="54">
        <v>36577.058360000003</v>
      </c>
      <c r="G41" s="152"/>
      <c r="H41" s="153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</row>
    <row r="42" spans="2:93">
      <c r="B42" s="176"/>
      <c r="C42" s="55" t="s">
        <v>212</v>
      </c>
      <c r="D42" s="175"/>
      <c r="E42" s="54">
        <v>13131.817319999973</v>
      </c>
      <c r="F42" s="54">
        <v>13162.634809999989</v>
      </c>
      <c r="G42" s="152"/>
      <c r="H42" s="153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</row>
    <row r="43" spans="2:93">
      <c r="B43" s="176"/>
      <c r="C43" s="55" t="s">
        <v>218</v>
      </c>
      <c r="D43" s="175"/>
      <c r="E43" s="54">
        <v>1296.4971599999999</v>
      </c>
      <c r="F43" s="54">
        <v>1327.6231599999999</v>
      </c>
      <c r="G43" s="152"/>
      <c r="H43" s="153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</row>
    <row r="44" spans="2:93">
      <c r="B44" s="176"/>
      <c r="C44" s="55" t="s">
        <v>35</v>
      </c>
      <c r="D44" s="175"/>
      <c r="E44" s="54">
        <v>1.7864400000034948</v>
      </c>
      <c r="F44" s="54">
        <v>3.1262700000079349</v>
      </c>
      <c r="G44" s="152"/>
      <c r="H44" s="153"/>
    </row>
    <row r="45" spans="2:93">
      <c r="B45" s="164"/>
      <c r="C45" s="57" t="s">
        <v>8</v>
      </c>
      <c r="D45" s="180" t="e">
        <f>R45-E45-F45-G45-#REF!-#REF!-#REF!-#REF!-H45-I45-J45-K45</f>
        <v>#REF!</v>
      </c>
      <c r="E45" s="54">
        <v>157107.47787999999</v>
      </c>
      <c r="F45" s="54">
        <v>148689.38223000002</v>
      </c>
      <c r="G45" s="152"/>
      <c r="H45" s="153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</row>
    <row r="46" spans="2:93">
      <c r="B46" s="164"/>
      <c r="C46" s="57" t="s">
        <v>222</v>
      </c>
      <c r="D46" s="175"/>
      <c r="E46" s="54">
        <v>119250.86288999999</v>
      </c>
      <c r="F46" s="54">
        <v>495105.32089999999</v>
      </c>
      <c r="G46" s="152"/>
      <c r="H46" s="153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</row>
    <row r="47" spans="2:93">
      <c r="B47" s="164"/>
      <c r="C47" s="1" t="s">
        <v>223</v>
      </c>
      <c r="F47" s="54">
        <v>29871.294009999896</v>
      </c>
      <c r="G47" s="152"/>
      <c r="H47" s="153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</row>
    <row r="48" spans="2:93" s="30" customFormat="1" ht="15.6">
      <c r="B48" s="169"/>
      <c r="C48" s="57" t="s">
        <v>82</v>
      </c>
      <c r="D48" s="175"/>
      <c r="E48" s="54">
        <v>202295.02100000001</v>
      </c>
      <c r="F48" s="54">
        <v>381060.56951</v>
      </c>
      <c r="G48" s="160"/>
      <c r="H48" s="158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  <c r="BV48" s="167"/>
      <c r="BW48" s="167"/>
      <c r="BX48" s="167"/>
      <c r="BY48" s="167"/>
      <c r="BZ48" s="167"/>
      <c r="CA48" s="167"/>
      <c r="CB48" s="167"/>
      <c r="CC48" s="167"/>
      <c r="CD48" s="167"/>
      <c r="CE48" s="167"/>
      <c r="CF48" s="167"/>
      <c r="CG48" s="167"/>
      <c r="CH48" s="167"/>
      <c r="CI48" s="167"/>
      <c r="CJ48" s="167"/>
      <c r="CK48" s="167"/>
      <c r="CL48" s="167"/>
      <c r="CM48" s="167"/>
      <c r="CN48" s="167"/>
      <c r="CO48" s="167"/>
    </row>
    <row r="49" spans="2:93">
      <c r="B49" s="173"/>
      <c r="C49" s="163" t="s">
        <v>157</v>
      </c>
      <c r="D49" s="174"/>
      <c r="E49" s="161">
        <f>SUM(E38:E48)</f>
        <v>619501.33675999986</v>
      </c>
      <c r="F49" s="161">
        <f>SUM(F38:F48)</f>
        <v>1210853.89824</v>
      </c>
      <c r="G49" s="152"/>
      <c r="H49" s="153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</row>
    <row r="50" spans="2:93">
      <c r="B50" s="99"/>
      <c r="C50" s="179"/>
      <c r="E50" s="52"/>
      <c r="F50" s="32"/>
      <c r="G50" s="178"/>
      <c r="H50" s="153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</row>
    <row r="51" spans="2:93">
      <c r="B51" s="99"/>
      <c r="C51" s="163" t="s">
        <v>186</v>
      </c>
      <c r="E51" s="52"/>
      <c r="F51" s="32"/>
      <c r="G51" s="178"/>
      <c r="H51" s="153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</row>
    <row r="52" spans="2:93" hidden="1">
      <c r="B52" s="176"/>
      <c r="C52" s="57" t="s">
        <v>149</v>
      </c>
      <c r="D52" s="175"/>
      <c r="E52" s="54"/>
      <c r="F52" s="54"/>
      <c r="G52" s="152"/>
      <c r="H52" s="153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</row>
    <row r="53" spans="2:93">
      <c r="B53" s="176"/>
      <c r="C53" s="171" t="s">
        <v>11</v>
      </c>
      <c r="D53" s="177"/>
      <c r="E53" s="54"/>
      <c r="G53" s="152"/>
      <c r="H53" s="153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</row>
    <row r="54" spans="2:93">
      <c r="B54" s="176"/>
      <c r="C54" s="55" t="s">
        <v>30</v>
      </c>
      <c r="D54" s="175"/>
      <c r="E54" s="54">
        <v>610395.32051999995</v>
      </c>
      <c r="F54" s="54">
        <v>600615.15550999995</v>
      </c>
      <c r="G54" s="152"/>
      <c r="H54" s="153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</row>
    <row r="55" spans="2:93">
      <c r="B55" s="176"/>
      <c r="C55" s="55" t="s">
        <v>212</v>
      </c>
      <c r="D55" s="175"/>
      <c r="E55" s="54">
        <v>82967.482120000001</v>
      </c>
      <c r="F55" s="54">
        <v>86267.482120000001</v>
      </c>
      <c r="G55" s="152"/>
      <c r="H55" s="153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</row>
    <row r="56" spans="2:93">
      <c r="B56" s="176"/>
      <c r="C56" s="57" t="s">
        <v>91</v>
      </c>
      <c r="D56" s="175"/>
      <c r="E56" s="54">
        <v>249587.32259999998</v>
      </c>
      <c r="F56" s="54">
        <v>277949.41027999995</v>
      </c>
      <c r="G56" s="152"/>
      <c r="H56" s="153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</row>
    <row r="57" spans="2:93">
      <c r="B57" s="176"/>
      <c r="C57" s="57" t="s">
        <v>172</v>
      </c>
      <c r="D57" s="175"/>
      <c r="E57" s="54">
        <v>123829.98950000001</v>
      </c>
      <c r="F57" s="54">
        <v>118239.24592</v>
      </c>
      <c r="G57" s="152"/>
      <c r="H57" s="153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</row>
    <row r="58" spans="2:93" s="30" customFormat="1" ht="15.6">
      <c r="B58" s="169"/>
      <c r="C58" s="163" t="s">
        <v>4</v>
      </c>
      <c r="D58" s="174"/>
      <c r="E58" s="161">
        <f>SUM(E52:E57)</f>
        <v>1066780.1147399999</v>
      </c>
      <c r="F58" s="161">
        <f>SUM(F52:F57)</f>
        <v>1083071.2938299999</v>
      </c>
      <c r="G58" s="160"/>
      <c r="H58" s="158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</row>
    <row r="59" spans="2:93">
      <c r="B59" s="173"/>
      <c r="C59" s="57"/>
      <c r="D59" s="172"/>
      <c r="E59" s="54"/>
      <c r="F59" s="165"/>
      <c r="G59" s="152"/>
      <c r="H59" s="153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</row>
    <row r="60" spans="2:93">
      <c r="B60" s="173"/>
      <c r="C60" s="57"/>
      <c r="D60" s="172"/>
      <c r="E60" s="54"/>
      <c r="F60" s="165"/>
      <c r="G60" s="152"/>
      <c r="H60" s="153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</row>
    <row r="61" spans="2:93">
      <c r="B61" s="164"/>
      <c r="C61" s="163" t="s">
        <v>120</v>
      </c>
      <c r="D61" s="156"/>
      <c r="E61" s="54"/>
      <c r="F61" s="165"/>
      <c r="G61" s="152"/>
      <c r="H61" s="153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</row>
    <row r="62" spans="2:93">
      <c r="B62" s="164"/>
      <c r="C62" s="57" t="s">
        <v>150</v>
      </c>
      <c r="D62" s="156"/>
      <c r="E62" s="54">
        <v>93000</v>
      </c>
      <c r="F62" s="54">
        <v>93000</v>
      </c>
      <c r="G62" s="152"/>
      <c r="H62" s="153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</row>
    <row r="63" spans="2:93">
      <c r="B63" s="164"/>
      <c r="C63" s="57" t="s">
        <v>81</v>
      </c>
      <c r="D63" s="156"/>
      <c r="E63" s="54">
        <v>18600</v>
      </c>
      <c r="F63" s="54">
        <v>18600</v>
      </c>
      <c r="G63" s="152"/>
      <c r="H63" s="153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</row>
    <row r="64" spans="2:93">
      <c r="B64" s="164"/>
      <c r="C64" s="57" t="s">
        <v>78</v>
      </c>
      <c r="D64" s="156"/>
      <c r="E64" s="54">
        <v>0</v>
      </c>
      <c r="F64" s="54">
        <v>381061</v>
      </c>
      <c r="G64" s="152"/>
      <c r="H64" s="153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</row>
    <row r="65" spans="2:93">
      <c r="B65" s="164"/>
      <c r="C65" s="171" t="s">
        <v>192</v>
      </c>
      <c r="D65" s="156"/>
      <c r="E65" s="54">
        <v>10971.067070000001</v>
      </c>
      <c r="F65" s="54">
        <v>10971.067070000001</v>
      </c>
      <c r="G65" s="152"/>
      <c r="H65" s="153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</row>
    <row r="66" spans="2:93">
      <c r="B66" s="164"/>
      <c r="C66" s="57" t="s">
        <v>151</v>
      </c>
      <c r="D66" s="156"/>
      <c r="E66" s="54">
        <v>124114.02524999995</v>
      </c>
      <c r="F66" s="54">
        <v>0</v>
      </c>
      <c r="G66" s="152"/>
      <c r="H66" s="153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</row>
    <row r="67" spans="2:93" s="30" customFormat="1" ht="15.6">
      <c r="B67" s="169"/>
      <c r="C67" s="163" t="s">
        <v>158</v>
      </c>
      <c r="D67" s="168"/>
      <c r="E67" s="161">
        <f>SUM(E62:E66)</f>
        <v>246685.09231999994</v>
      </c>
      <c r="F67" s="161">
        <f>SUM(F62:F66)</f>
        <v>503632.06706999999</v>
      </c>
      <c r="G67" s="160"/>
      <c r="H67" s="158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  <c r="CM67" s="167"/>
      <c r="CN67" s="167"/>
      <c r="CO67" s="167"/>
    </row>
    <row r="68" spans="2:93">
      <c r="B68" s="164"/>
      <c r="C68" s="163"/>
      <c r="D68" s="166"/>
      <c r="E68" s="54"/>
      <c r="F68" s="165"/>
      <c r="G68" s="152"/>
      <c r="H68" s="153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</row>
    <row r="69" spans="2:93">
      <c r="B69" s="164"/>
      <c r="C69" s="163" t="s">
        <v>155</v>
      </c>
      <c r="D69" s="162"/>
      <c r="E69" s="161">
        <f>E49+E58+E67</f>
        <v>1932966.5438199998</v>
      </c>
      <c r="F69" s="161">
        <f>F49+F58+F67</f>
        <v>2797557.2591399997</v>
      </c>
      <c r="G69" s="160"/>
      <c r="H69" s="158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1"/>
      <c r="BV69" s="151"/>
      <c r="BW69" s="151"/>
      <c r="BX69" s="151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1"/>
      <c r="CO69" s="151"/>
    </row>
    <row r="70" spans="2:93">
      <c r="B70" s="157"/>
      <c r="C70" s="145"/>
      <c r="D70" s="156"/>
      <c r="E70" s="155"/>
      <c r="F70" s="154"/>
      <c r="G70" s="152"/>
      <c r="H70" s="153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</row>
    <row r="71" spans="2:93" s="150" customFormat="1" ht="13.2">
      <c r="B71" s="151"/>
      <c r="C71" s="151"/>
      <c r="D71" s="151"/>
      <c r="E71" s="152"/>
      <c r="F71" s="152"/>
      <c r="G71" s="152"/>
      <c r="H71" s="152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1"/>
      <c r="BQ71" s="151"/>
      <c r="BR71" s="151"/>
      <c r="BS71" s="151"/>
      <c r="BT71" s="151"/>
      <c r="BU71" s="151"/>
      <c r="BV71" s="151"/>
      <c r="BW71" s="151"/>
      <c r="BX71" s="151"/>
      <c r="BY71" s="151"/>
      <c r="BZ71" s="151"/>
      <c r="CA71" s="151"/>
      <c r="CB71" s="151"/>
      <c r="CC71" s="151"/>
      <c r="CD71" s="151"/>
      <c r="CE71" s="151"/>
      <c r="CF71" s="151"/>
      <c r="CG71" s="151"/>
      <c r="CH71" s="151"/>
      <c r="CI71" s="151"/>
      <c r="CJ71" s="151"/>
      <c r="CK71" s="151"/>
      <c r="CL71" s="151"/>
      <c r="CM71" s="151"/>
      <c r="CN71" s="151"/>
      <c r="CO71" s="151"/>
    </row>
    <row r="72" spans="2:93" s="150" customFormat="1" ht="13.2">
      <c r="B72" s="151"/>
      <c r="C72" s="151"/>
      <c r="D72" s="151"/>
      <c r="E72" s="152"/>
      <c r="F72" s="152"/>
      <c r="G72" s="152"/>
      <c r="H72" s="152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1"/>
      <c r="BV72" s="151"/>
      <c r="BW72" s="151"/>
      <c r="BX72" s="151"/>
      <c r="BY72" s="151"/>
      <c r="BZ72" s="151"/>
      <c r="CA72" s="151"/>
      <c r="CB72" s="151"/>
      <c r="CC72" s="151"/>
      <c r="CD72" s="151"/>
      <c r="CE72" s="151"/>
      <c r="CF72" s="151"/>
      <c r="CG72" s="151"/>
      <c r="CH72" s="151"/>
      <c r="CI72" s="151"/>
      <c r="CJ72" s="151"/>
      <c r="CK72" s="151"/>
      <c r="CL72" s="151"/>
      <c r="CM72" s="151"/>
      <c r="CN72" s="151"/>
      <c r="CO72" s="151"/>
    </row>
    <row r="206" spans="8:9" ht="15.6">
      <c r="H206" s="30"/>
      <c r="I206" s="30"/>
    </row>
    <row r="210" spans="8:8" ht="15.6">
      <c r="H210" s="30"/>
    </row>
    <row r="211" spans="8:8" ht="15.6">
      <c r="H211" s="148"/>
    </row>
    <row r="212" spans="8:8" ht="15.6">
      <c r="H212" s="148"/>
    </row>
    <row r="213" spans="8:8" ht="15.6">
      <c r="H213" s="148"/>
    </row>
    <row r="214" spans="8:8" ht="15.6">
      <c r="H214" s="30"/>
    </row>
    <row r="215" spans="8:8" ht="15.6">
      <c r="H215" s="30"/>
    </row>
  </sheetData>
  <mergeCells count="4">
    <mergeCell ref="B2:G2"/>
    <mergeCell ref="H4:M4"/>
    <mergeCell ref="E7:F7"/>
    <mergeCell ref="B4:G4"/>
  </mergeCells>
  <printOptions horizontalCentered="1"/>
  <pageMargins left="0.4" right="0.4" top="0.39370078740157483" bottom="0.2" header="0.39370078740157483" footer="0.11"/>
  <pageSetup paperSize="9" scale="71" orientation="portrait" r:id="rId1"/>
  <headerFooter alignWithMargins="0">
    <oddFooter>&amp;C2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A68B-17DD-40AB-9F46-F87BBEBB223C}">
  <sheetPr transitionEvaluation="1" codeName="Plan7"/>
  <dimension ref="B1:G233"/>
  <sheetViews>
    <sheetView showGridLines="0" defaultGridColor="0" colorId="22" zoomScaleNormal="100" zoomScaleSheetLayoutView="80" workbookViewId="0">
      <selection activeCell="E7" sqref="E7:F7"/>
    </sheetView>
  </sheetViews>
  <sheetFormatPr defaultColWidth="12.5546875" defaultRowHeight="15"/>
  <cols>
    <col min="1" max="1" width="3" style="1" customWidth="1"/>
    <col min="2" max="2" width="0.77734375" style="1" customWidth="1"/>
    <col min="3" max="3" width="47.5546875" style="1" customWidth="1"/>
    <col min="4" max="4" width="1.44140625" style="1" customWidth="1"/>
    <col min="5" max="5" width="11.5546875" style="216" customWidth="1"/>
    <col min="6" max="6" width="11.5546875" style="1" customWidth="1"/>
    <col min="7" max="7" width="1.44140625" style="1" customWidth="1"/>
    <col min="8" max="16384" width="12.5546875" style="1"/>
  </cols>
  <sheetData>
    <row r="1" spans="2:7">
      <c r="E1" s="1"/>
    </row>
    <row r="2" spans="2:7" ht="22.8">
      <c r="B2" s="69" t="s">
        <v>116</v>
      </c>
      <c r="C2" s="69"/>
      <c r="D2" s="69"/>
      <c r="E2" s="69"/>
      <c r="F2" s="69"/>
      <c r="G2" s="69"/>
    </row>
    <row r="4" spans="2:7" ht="18" customHeight="1">
      <c r="B4" s="71" t="str">
        <f>Bal!B4</f>
        <v>Março</v>
      </c>
      <c r="C4" s="71"/>
      <c r="D4" s="71"/>
      <c r="E4" s="71"/>
      <c r="F4" s="71"/>
      <c r="G4" s="71"/>
    </row>
    <row r="5" spans="2:7" ht="4.5" customHeight="1">
      <c r="B5" s="56"/>
      <c r="C5" s="217"/>
      <c r="D5" s="151"/>
      <c r="E5" s="191"/>
      <c r="F5" s="191"/>
      <c r="G5" s="191"/>
    </row>
    <row r="6" spans="2:7">
      <c r="B6" s="56"/>
      <c r="C6" s="151"/>
      <c r="D6" s="151"/>
      <c r="E6" s="211" t="s">
        <v>93</v>
      </c>
      <c r="F6" s="210"/>
      <c r="G6" s="184"/>
    </row>
    <row r="7" spans="2:7" ht="15.75" customHeight="1">
      <c r="B7" s="56"/>
      <c r="C7" s="151"/>
      <c r="D7" s="184"/>
      <c r="E7" s="146">
        <v>45352</v>
      </c>
      <c r="F7" s="146">
        <v>44986</v>
      </c>
      <c r="G7" s="218"/>
    </row>
    <row r="8" spans="2:7" ht="5.25" customHeight="1">
      <c r="B8" s="220"/>
      <c r="C8" s="221"/>
      <c r="D8" s="204"/>
      <c r="E8" s="222"/>
      <c r="F8" s="222"/>
      <c r="G8" s="219"/>
    </row>
    <row r="9" spans="2:7">
      <c r="B9" s="133"/>
      <c r="C9" s="163" t="s">
        <v>187</v>
      </c>
      <c r="D9" s="151"/>
      <c r="E9" s="223"/>
      <c r="F9" s="223"/>
      <c r="G9" s="224"/>
    </row>
    <row r="10" spans="2:7">
      <c r="B10" s="133"/>
      <c r="C10" s="58" t="s">
        <v>216</v>
      </c>
      <c r="D10" s="151"/>
      <c r="E10" s="225">
        <v>418136.39922999998</v>
      </c>
      <c r="F10" s="226">
        <v>487614.76980999997</v>
      </c>
      <c r="G10" s="224"/>
    </row>
    <row r="11" spans="2:7">
      <c r="B11" s="133"/>
      <c r="C11" s="58" t="s">
        <v>217</v>
      </c>
      <c r="D11" s="175"/>
      <c r="E11" s="227"/>
      <c r="F11" s="228">
        <v>0</v>
      </c>
      <c r="G11" s="224"/>
    </row>
    <row r="12" spans="2:7">
      <c r="B12" s="133"/>
      <c r="C12" s="58" t="s">
        <v>188</v>
      </c>
      <c r="D12" s="175"/>
      <c r="E12" s="227">
        <v>12882.07036</v>
      </c>
      <c r="F12" s="228">
        <v>12079.47818</v>
      </c>
      <c r="G12" s="224"/>
    </row>
    <row r="13" spans="2:7" hidden="1">
      <c r="B13" s="133"/>
      <c r="C13" s="58" t="s">
        <v>189</v>
      </c>
      <c r="D13" s="175"/>
      <c r="E13" s="227"/>
      <c r="F13" s="228"/>
      <c r="G13" s="229"/>
    </row>
    <row r="14" spans="2:7">
      <c r="B14" s="133"/>
      <c r="C14" s="58" t="s">
        <v>190</v>
      </c>
      <c r="D14" s="180"/>
      <c r="E14" s="227">
        <v>11502.5013</v>
      </c>
      <c r="F14" s="228">
        <v>13767.926890000001</v>
      </c>
      <c r="G14" s="229"/>
    </row>
    <row r="15" spans="2:7">
      <c r="B15" s="133"/>
      <c r="C15" s="58" t="s">
        <v>224</v>
      </c>
      <c r="D15" s="180"/>
      <c r="E15" s="227">
        <v>19274.79782</v>
      </c>
      <c r="F15" s="228">
        <v>0</v>
      </c>
      <c r="G15" s="231"/>
    </row>
    <row r="16" spans="2:7">
      <c r="B16" s="133"/>
      <c r="C16" s="33" t="s">
        <v>36</v>
      </c>
      <c r="D16" s="180"/>
      <c r="E16" s="227">
        <v>2662.32132</v>
      </c>
      <c r="F16" s="170">
        <v>2528.26467</v>
      </c>
      <c r="G16" s="229"/>
    </row>
    <row r="17" spans="2:7">
      <c r="B17" s="133"/>
      <c r="C17" s="58" t="s">
        <v>230</v>
      </c>
      <c r="D17" s="180"/>
      <c r="E17" s="227">
        <v>1107.3497</v>
      </c>
      <c r="F17" s="228">
        <v>380.92962999999997</v>
      </c>
      <c r="G17" s="229"/>
    </row>
    <row r="18" spans="2:7" s="30" customFormat="1" ht="15.6">
      <c r="B18" s="232"/>
      <c r="C18" s="163" t="s">
        <v>83</v>
      </c>
      <c r="D18" s="233"/>
      <c r="E18" s="234">
        <v>465565.43972999998</v>
      </c>
      <c r="F18" s="234">
        <v>516371.36917999998</v>
      </c>
      <c r="G18" s="229"/>
    </row>
    <row r="19" spans="2:7" ht="7.5" customHeight="1">
      <c r="B19" s="133"/>
      <c r="C19" s="58"/>
      <c r="D19" s="152"/>
      <c r="E19" s="234"/>
      <c r="F19" s="234"/>
      <c r="G19" s="236"/>
    </row>
    <row r="20" spans="2:7">
      <c r="B20" s="133"/>
      <c r="C20" s="58" t="s">
        <v>53</v>
      </c>
      <c r="D20" s="152"/>
      <c r="E20" s="226">
        <v>-45235.434030000004</v>
      </c>
      <c r="F20" s="226">
        <v>-52139.524469999997</v>
      </c>
      <c r="G20" s="230"/>
    </row>
    <row r="21" spans="2:7">
      <c r="B21" s="133"/>
      <c r="C21" s="58" t="s">
        <v>198</v>
      </c>
      <c r="D21" s="152"/>
      <c r="E21" s="226">
        <v>-185.65301000000002</v>
      </c>
      <c r="F21" s="226">
        <v>-58.797150000000002</v>
      </c>
      <c r="G21" s="230"/>
    </row>
    <row r="22" spans="2:7">
      <c r="B22" s="133"/>
      <c r="C22" s="58" t="s">
        <v>54</v>
      </c>
      <c r="D22" s="152"/>
      <c r="E22" s="226">
        <v>-38877.646390000002</v>
      </c>
      <c r="F22" s="226">
        <v>-42940.048889999998</v>
      </c>
      <c r="G22" s="230"/>
    </row>
    <row r="23" spans="2:7" s="30" customFormat="1" ht="15.6">
      <c r="B23" s="232"/>
      <c r="C23" s="163" t="s">
        <v>169</v>
      </c>
      <c r="D23" s="168"/>
      <c r="E23" s="237">
        <v>-84298.733430000008</v>
      </c>
      <c r="F23" s="237">
        <v>-95138.370509999993</v>
      </c>
      <c r="G23" s="230"/>
    </row>
    <row r="24" spans="2:7" ht="7.5" customHeight="1">
      <c r="B24" s="133"/>
      <c r="C24" s="58"/>
      <c r="D24" s="152"/>
      <c r="E24" s="170"/>
      <c r="F24" s="170"/>
      <c r="G24" s="229"/>
    </row>
    <row r="25" spans="2:7" s="30" customFormat="1" ht="15.6">
      <c r="B25" s="232"/>
      <c r="C25" s="163" t="s">
        <v>51</v>
      </c>
      <c r="D25" s="168"/>
      <c r="E25" s="234">
        <v>381266.70629999996</v>
      </c>
      <c r="F25" s="234">
        <v>421232.99867</v>
      </c>
      <c r="G25" s="229"/>
    </row>
    <row r="26" spans="2:7" ht="7.5" customHeight="1">
      <c r="B26" s="133"/>
      <c r="C26" s="58"/>
      <c r="D26" s="151"/>
      <c r="E26" s="234"/>
      <c r="F26" s="234"/>
      <c r="G26" s="236"/>
    </row>
    <row r="27" spans="2:7">
      <c r="B27" s="133"/>
      <c r="C27" s="58" t="s">
        <v>152</v>
      </c>
      <c r="D27" s="175"/>
      <c r="E27" s="226">
        <v>-54989.704770000004</v>
      </c>
      <c r="F27" s="226">
        <v>-51667.328659999999</v>
      </c>
      <c r="G27" s="238"/>
    </row>
    <row r="28" spans="2:7" ht="15" hidden="1" customHeight="1">
      <c r="B28" s="133"/>
      <c r="C28" s="58" t="s">
        <v>55</v>
      </c>
      <c r="D28" s="175"/>
      <c r="E28" s="226">
        <v>0</v>
      </c>
      <c r="F28" s="226">
        <v>0</v>
      </c>
      <c r="G28" s="230"/>
    </row>
    <row r="29" spans="2:7">
      <c r="B29" s="133"/>
      <c r="C29" s="58" t="s">
        <v>56</v>
      </c>
      <c r="D29" s="151"/>
      <c r="E29" s="226">
        <v>-71660.389999999985</v>
      </c>
      <c r="F29" s="226">
        <v>-46880.552159999992</v>
      </c>
      <c r="G29" s="230"/>
    </row>
    <row r="30" spans="2:7" s="30" customFormat="1" ht="15.6">
      <c r="B30" s="232"/>
      <c r="C30" s="163" t="s">
        <v>170</v>
      </c>
      <c r="D30" s="174"/>
      <c r="E30" s="237">
        <v>-126650.09477</v>
      </c>
      <c r="F30" s="237">
        <v>-98547.880819999991</v>
      </c>
      <c r="G30" s="230"/>
    </row>
    <row r="31" spans="2:7" ht="7.5" customHeight="1">
      <c r="B31" s="133"/>
      <c r="C31" s="58"/>
      <c r="D31" s="151"/>
      <c r="E31" s="46"/>
      <c r="F31" s="46"/>
      <c r="G31" s="235"/>
    </row>
    <row r="32" spans="2:7" s="30" customFormat="1" ht="15.6">
      <c r="B32" s="232"/>
      <c r="C32" s="163" t="s">
        <v>176</v>
      </c>
      <c r="D32" s="174"/>
      <c r="E32" s="234">
        <v>254616.61152999997</v>
      </c>
      <c r="F32" s="234">
        <v>322685.11785000004</v>
      </c>
      <c r="G32" s="229"/>
    </row>
    <row r="33" spans="2:7" ht="7.5" customHeight="1">
      <c r="B33" s="133"/>
      <c r="C33" s="58"/>
      <c r="D33" s="151"/>
      <c r="E33" s="170"/>
      <c r="F33" s="170"/>
      <c r="G33" s="229"/>
    </row>
    <row r="34" spans="2:7" s="30" customFormat="1" ht="15.6">
      <c r="B34" s="232"/>
      <c r="C34" s="163" t="s">
        <v>57</v>
      </c>
      <c r="D34" s="191"/>
      <c r="E34" s="237">
        <v>-37197.736290000001</v>
      </c>
      <c r="F34" s="237">
        <v>-31485.238359999999</v>
      </c>
      <c r="G34" s="238"/>
    </row>
    <row r="35" spans="2:7">
      <c r="B35" s="133"/>
      <c r="C35" s="58" t="s">
        <v>52</v>
      </c>
      <c r="D35" s="151"/>
      <c r="E35" s="226">
        <v>-35401.309119999998</v>
      </c>
      <c r="F35" s="226">
        <v>-30354.171740000002</v>
      </c>
      <c r="G35" s="238"/>
    </row>
    <row r="36" spans="2:7">
      <c r="B36" s="133"/>
      <c r="C36" s="58" t="s">
        <v>20</v>
      </c>
      <c r="D36" s="151"/>
      <c r="E36" s="226">
        <v>-1796.4271699999999</v>
      </c>
      <c r="F36" s="226">
        <v>-1317.9774199999999</v>
      </c>
      <c r="G36" s="230"/>
    </row>
    <row r="37" spans="2:7">
      <c r="B37" s="133"/>
      <c r="C37" s="58" t="s">
        <v>191</v>
      </c>
      <c r="D37" s="151"/>
      <c r="E37" s="226"/>
      <c r="F37" s="226"/>
      <c r="G37" s="230"/>
    </row>
    <row r="38" spans="2:7">
      <c r="B38" s="133"/>
      <c r="C38" s="58" t="s">
        <v>199</v>
      </c>
      <c r="D38" s="151"/>
      <c r="E38" s="226"/>
      <c r="F38" s="226">
        <v>186.91079999999999</v>
      </c>
      <c r="G38" s="230"/>
    </row>
    <row r="39" spans="2:7">
      <c r="B39" s="133"/>
      <c r="C39" s="163" t="s">
        <v>48</v>
      </c>
      <c r="D39" s="151"/>
      <c r="E39" s="237">
        <v>217418.87523999996</v>
      </c>
      <c r="F39" s="237">
        <v>291199.87949000002</v>
      </c>
      <c r="G39" s="230"/>
    </row>
    <row r="40" spans="2:7">
      <c r="B40" s="133"/>
      <c r="C40" s="58"/>
      <c r="D40" s="151"/>
      <c r="E40" s="226"/>
      <c r="F40" s="226"/>
      <c r="G40" s="230"/>
    </row>
    <row r="41" spans="2:7">
      <c r="B41" s="133"/>
      <c r="C41" s="58" t="s">
        <v>141</v>
      </c>
      <c r="D41" s="175"/>
      <c r="E41" s="226"/>
      <c r="F41" s="226"/>
      <c r="G41" s="239"/>
    </row>
    <row r="42" spans="2:7">
      <c r="B42" s="133"/>
      <c r="C42" s="58" t="s">
        <v>139</v>
      </c>
      <c r="D42" s="177"/>
      <c r="E42" s="240">
        <v>-27002.626789999998</v>
      </c>
      <c r="F42" s="240">
        <v>-24007.052079999998</v>
      </c>
      <c r="G42" s="241"/>
    </row>
    <row r="43" spans="2:7">
      <c r="B43" s="133"/>
      <c r="C43" s="58" t="s">
        <v>140</v>
      </c>
      <c r="D43" s="177"/>
      <c r="E43" s="226">
        <v>25637.885369999996</v>
      </c>
      <c r="F43" s="226">
        <v>26870.81927</v>
      </c>
      <c r="G43" s="230"/>
    </row>
    <row r="44" spans="2:7">
      <c r="B44" s="133"/>
      <c r="C44" s="58" t="s">
        <v>205</v>
      </c>
      <c r="D44" s="175"/>
      <c r="E44" s="226">
        <v>-20737.040679999998</v>
      </c>
      <c r="F44" s="226">
        <v>19228.51107</v>
      </c>
      <c r="G44" s="230"/>
    </row>
    <row r="45" spans="2:7">
      <c r="B45" s="133"/>
      <c r="C45" s="58" t="s">
        <v>182</v>
      </c>
      <c r="D45" s="175"/>
      <c r="E45" s="226"/>
      <c r="F45" s="226"/>
      <c r="G45" s="230"/>
    </row>
    <row r="46" spans="2:7" s="30" customFormat="1" ht="15.6">
      <c r="B46" s="232"/>
      <c r="C46" s="163" t="s">
        <v>177</v>
      </c>
      <c r="D46" s="174"/>
      <c r="E46" s="237">
        <v>-22101.7821</v>
      </c>
      <c r="F46" s="237">
        <v>22092.278260000003</v>
      </c>
      <c r="G46" s="230"/>
    </row>
    <row r="47" spans="2:7" ht="7.5" customHeight="1">
      <c r="B47" s="133"/>
      <c r="C47" s="58"/>
      <c r="D47" s="151"/>
      <c r="E47" s="226"/>
      <c r="F47" s="226"/>
      <c r="G47" s="230"/>
    </row>
    <row r="48" spans="2:7" ht="7.5" customHeight="1">
      <c r="B48" s="133"/>
      <c r="C48" s="58"/>
      <c r="D48" s="151"/>
      <c r="E48" s="226"/>
      <c r="F48" s="226"/>
      <c r="G48" s="230"/>
    </row>
    <row r="49" spans="2:7" s="30" customFormat="1" ht="15.6">
      <c r="B49" s="232"/>
      <c r="C49" s="163" t="s">
        <v>58</v>
      </c>
      <c r="D49" s="174"/>
      <c r="E49" s="237">
        <v>195317.09313999995</v>
      </c>
      <c r="F49" s="237">
        <v>313292.15775000001</v>
      </c>
      <c r="G49" s="230"/>
    </row>
    <row r="50" spans="2:7" ht="7.5" customHeight="1">
      <c r="B50" s="133"/>
      <c r="C50" s="163"/>
      <c r="D50" s="151"/>
      <c r="E50" s="226"/>
      <c r="F50" s="226"/>
      <c r="G50" s="230"/>
    </row>
    <row r="51" spans="2:7">
      <c r="B51" s="133"/>
      <c r="C51" s="58" t="s">
        <v>96</v>
      </c>
      <c r="D51" s="151"/>
      <c r="E51" s="226">
        <v>-47182.402860000002</v>
      </c>
      <c r="F51" s="226">
        <v>-78122.948040000003</v>
      </c>
      <c r="G51" s="230"/>
    </row>
    <row r="52" spans="2:7">
      <c r="B52" s="133"/>
      <c r="C52" s="58" t="s">
        <v>143</v>
      </c>
      <c r="D52" s="151"/>
      <c r="E52" s="226">
        <v>-16985.66503</v>
      </c>
      <c r="F52" s="226">
        <v>-28124.261289999999</v>
      </c>
      <c r="G52" s="230"/>
    </row>
    <row r="53" spans="2:7" s="30" customFormat="1" ht="15.6">
      <c r="B53" s="232"/>
      <c r="C53" s="163" t="s">
        <v>59</v>
      </c>
      <c r="D53" s="191"/>
      <c r="E53" s="237">
        <v>-64168.067890000006</v>
      </c>
      <c r="F53" s="237">
        <v>-106247.20933</v>
      </c>
      <c r="G53" s="230"/>
    </row>
    <row r="54" spans="2:7">
      <c r="B54" s="133"/>
      <c r="C54" s="58"/>
      <c r="D54" s="151"/>
      <c r="E54" s="226"/>
      <c r="F54" s="226"/>
      <c r="G54" s="230"/>
    </row>
    <row r="55" spans="2:7" s="30" customFormat="1" ht="15.6">
      <c r="B55" s="232"/>
      <c r="C55" s="163" t="s">
        <v>86</v>
      </c>
      <c r="D55" s="174"/>
      <c r="E55" s="237">
        <v>131149.02524999995</v>
      </c>
      <c r="F55" s="237">
        <v>207044.94842000003</v>
      </c>
      <c r="G55" s="230"/>
    </row>
    <row r="56" spans="2:7">
      <c r="B56" s="133"/>
      <c r="C56" s="163"/>
      <c r="D56" s="162"/>
      <c r="E56" s="226"/>
      <c r="F56" s="226"/>
      <c r="G56" s="230"/>
    </row>
    <row r="57" spans="2:7" s="30" customFormat="1" ht="15.6">
      <c r="B57" s="232"/>
      <c r="C57" s="163" t="s">
        <v>85</v>
      </c>
      <c r="D57" s="168" t="e">
        <f>L57-E57-F57-G57-#REF!-#REF!-#REF!-#REF!-#REF!-#REF!-#REF!-#REF!</f>
        <v>#REF!</v>
      </c>
      <c r="E57" s="226">
        <v>-7035</v>
      </c>
      <c r="F57" s="226">
        <v>-1312.5</v>
      </c>
      <c r="G57" s="230"/>
    </row>
    <row r="58" spans="2:7" ht="7.5" customHeight="1">
      <c r="B58" s="133"/>
      <c r="C58" s="163"/>
      <c r="D58" s="162"/>
      <c r="E58" s="226"/>
      <c r="F58" s="226"/>
      <c r="G58" s="230"/>
    </row>
    <row r="59" spans="2:7" s="30" customFormat="1" ht="15.6">
      <c r="B59" s="242"/>
      <c r="C59" s="243" t="s">
        <v>144</v>
      </c>
      <c r="D59" s="191"/>
      <c r="E59" s="244">
        <v>124114.02524999995</v>
      </c>
      <c r="F59" s="244">
        <v>205732.44842000003</v>
      </c>
      <c r="G59" s="230"/>
    </row>
    <row r="60" spans="2:7">
      <c r="B60" s="56"/>
      <c r="C60" s="162"/>
      <c r="D60" s="151"/>
      <c r="E60" s="229"/>
      <c r="F60" s="229"/>
      <c r="G60" s="229"/>
    </row>
    <row r="61" spans="2:7" ht="7.5" customHeight="1">
      <c r="B61" s="245"/>
      <c r="C61" s="36"/>
      <c r="E61" s="246"/>
      <c r="F61" s="246"/>
      <c r="G61" s="236"/>
    </row>
    <row r="62" spans="2:7">
      <c r="B62" s="99"/>
      <c r="C62" s="37" t="s">
        <v>89</v>
      </c>
      <c r="D62" s="247"/>
      <c r="E62" s="234">
        <v>267170.00717999996</v>
      </c>
      <c r="F62" s="234">
        <v>342872.68557000003</v>
      </c>
      <c r="G62" s="229"/>
    </row>
    <row r="63" spans="2:7" ht="7.5" customHeight="1">
      <c r="B63" s="248"/>
      <c r="C63" s="249"/>
      <c r="D63" s="250"/>
      <c r="E63" s="47"/>
      <c r="F63" s="47"/>
      <c r="G63" s="235"/>
    </row>
    <row r="64" spans="2:7">
      <c r="B64" s="56"/>
      <c r="C64" s="151"/>
      <c r="D64" s="151"/>
      <c r="E64" s="235"/>
      <c r="F64" s="235"/>
      <c r="G64" s="235"/>
    </row>
    <row r="65" spans="2:7">
      <c r="E65" s="251"/>
      <c r="F65" s="229"/>
      <c r="G65" s="229"/>
    </row>
    <row r="66" spans="2:7">
      <c r="E66" s="229"/>
      <c r="F66" s="229"/>
      <c r="G66" s="229"/>
    </row>
    <row r="67" spans="2:7">
      <c r="B67" s="56"/>
      <c r="C67" s="151"/>
      <c r="D67" s="151"/>
      <c r="E67" s="229"/>
      <c r="F67" s="229"/>
      <c r="G67" s="229"/>
    </row>
    <row r="68" spans="2:7">
      <c r="B68" s="56"/>
      <c r="C68" s="151"/>
      <c r="D68" s="151"/>
      <c r="E68" s="229"/>
      <c r="F68" s="229"/>
      <c r="G68" s="229"/>
    </row>
    <row r="69" spans="2:7">
      <c r="B69" s="56"/>
      <c r="C69" s="56"/>
      <c r="D69" s="56"/>
      <c r="E69" s="229"/>
      <c r="F69" s="229"/>
      <c r="G69" s="229"/>
    </row>
    <row r="70" spans="2:7">
      <c r="E70" s="229"/>
      <c r="F70" s="229"/>
      <c r="G70" s="229"/>
    </row>
    <row r="71" spans="2:7">
      <c r="E71" s="229"/>
      <c r="F71" s="229"/>
      <c r="G71" s="229"/>
    </row>
    <row r="72" spans="2:7">
      <c r="E72" s="229"/>
      <c r="F72" s="229"/>
      <c r="G72" s="229"/>
    </row>
    <row r="73" spans="2:7">
      <c r="E73" s="229"/>
      <c r="F73" s="229"/>
      <c r="G73" s="229"/>
    </row>
    <row r="74" spans="2:7">
      <c r="E74" s="236"/>
      <c r="F74" s="236"/>
      <c r="G74" s="236"/>
    </row>
    <row r="75" spans="2:7">
      <c r="E75" s="229"/>
      <c r="F75" s="229"/>
      <c r="G75" s="229"/>
    </row>
    <row r="76" spans="2:7">
      <c r="E76" s="229"/>
      <c r="F76" s="229"/>
      <c r="G76" s="229"/>
    </row>
    <row r="77" spans="2:7">
      <c r="E77" s="229"/>
      <c r="F77" s="229"/>
      <c r="G77" s="229"/>
    </row>
    <row r="78" spans="2:7">
      <c r="E78" s="229"/>
      <c r="F78" s="229"/>
      <c r="G78" s="229"/>
    </row>
    <row r="79" spans="2:7">
      <c r="E79" s="229"/>
      <c r="F79" s="229"/>
      <c r="G79" s="229"/>
    </row>
    <row r="80" spans="2:7">
      <c r="E80" s="229"/>
      <c r="F80" s="229"/>
      <c r="G80" s="229"/>
    </row>
    <row r="81" spans="5:7">
      <c r="E81" s="229"/>
      <c r="F81" s="230"/>
      <c r="G81" s="229"/>
    </row>
    <row r="82" spans="5:7">
      <c r="E82" s="229"/>
      <c r="F82" s="229"/>
      <c r="G82" s="229"/>
    </row>
    <row r="83" spans="5:7">
      <c r="E83" s="229"/>
      <c r="F83" s="229"/>
      <c r="G83" s="229"/>
    </row>
    <row r="84" spans="5:7">
      <c r="E84" s="229"/>
      <c r="F84" s="229"/>
      <c r="G84" s="229"/>
    </row>
    <row r="85" spans="5:7">
      <c r="E85" s="252"/>
      <c r="F85" s="252"/>
      <c r="G85" s="252"/>
    </row>
    <row r="86" spans="5:7">
      <c r="E86" s="236"/>
      <c r="F86" s="236"/>
      <c r="G86" s="236"/>
    </row>
    <row r="87" spans="5:7">
      <c r="E87" s="229"/>
      <c r="F87" s="229"/>
      <c r="G87" s="229"/>
    </row>
    <row r="88" spans="5:7">
      <c r="E88" s="236"/>
      <c r="F88" s="236"/>
      <c r="G88" s="236"/>
    </row>
    <row r="89" spans="5:7">
      <c r="E89" s="229"/>
      <c r="F89" s="229"/>
      <c r="G89" s="229"/>
    </row>
    <row r="228" spans="6:7" ht="15.6">
      <c r="F228" s="30"/>
      <c r="G228" s="30"/>
    </row>
    <row r="229" spans="6:7" ht="15.6">
      <c r="F229" s="30"/>
      <c r="G229" s="30"/>
    </row>
    <row r="230" spans="6:7" ht="15.6">
      <c r="F230" s="30"/>
      <c r="G230" s="30"/>
    </row>
    <row r="231" spans="6:7" ht="15.6">
      <c r="F231" s="30"/>
      <c r="G231" s="30"/>
    </row>
    <row r="232" spans="6:7" ht="15.6">
      <c r="F232" s="30"/>
      <c r="G232" s="30"/>
    </row>
    <row r="233" spans="6:7" ht="15.6">
      <c r="F233" s="30"/>
      <c r="G233" s="30"/>
    </row>
  </sheetData>
  <mergeCells count="3">
    <mergeCell ref="B2:G2"/>
    <mergeCell ref="B4:G4"/>
    <mergeCell ref="E6:F6"/>
  </mergeCells>
  <printOptions horizontalCentered="1"/>
  <pageMargins left="0.19685039370078741" right="0.19685039370078741" top="0.38" bottom="0.55118110236220474" header="0.43307086614173229" footer="0.23622047244094491"/>
  <pageSetup paperSize="9" scale="80" orientation="portrait" r:id="rId1"/>
  <headerFooter alignWithMargins="0">
    <oddFooter>&amp;C3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8C41-26E7-4A66-90E0-E5FE66230CD6}">
  <sheetPr transitionEvaluation="1" codeName="Plan11">
    <pageSetUpPr fitToPage="1"/>
  </sheetPr>
  <dimension ref="A3:U234"/>
  <sheetViews>
    <sheetView showGridLines="0" defaultGridColor="0" colorId="22" zoomScale="80" zoomScaleNormal="80" workbookViewId="0">
      <selection activeCell="I37" sqref="I37"/>
    </sheetView>
  </sheetViews>
  <sheetFormatPr defaultColWidth="12.5546875" defaultRowHeight="16.2"/>
  <cols>
    <col min="1" max="1" width="2.44140625" style="11" customWidth="1"/>
    <col min="2" max="2" width="35" style="11" customWidth="1"/>
    <col min="3" max="3" width="2" style="11" customWidth="1"/>
    <col min="4" max="4" width="15.77734375" style="11" customWidth="1"/>
    <col min="5" max="5" width="12.77734375" style="11" customWidth="1"/>
    <col min="6" max="6" width="11.109375" style="11" customWidth="1"/>
    <col min="7" max="7" width="12.77734375" style="11" customWidth="1"/>
    <col min="8" max="8" width="21.21875" style="11" customWidth="1"/>
    <col min="9" max="9" width="17.77734375" style="11" customWidth="1"/>
    <col min="10" max="10" width="16.77734375" style="11" bestFit="1" customWidth="1"/>
    <col min="11" max="16384" width="12.5546875" style="11"/>
  </cols>
  <sheetData>
    <row r="3" spans="1:21" ht="21">
      <c r="A3" s="253" t="s">
        <v>123</v>
      </c>
      <c r="B3" s="253"/>
      <c r="C3" s="253"/>
      <c r="D3" s="253"/>
      <c r="E3" s="253"/>
      <c r="F3" s="253"/>
      <c r="G3" s="253"/>
      <c r="H3" s="253"/>
      <c r="I3" s="253"/>
      <c r="J3" s="253"/>
    </row>
    <row r="5" spans="1:21" hidden="1"/>
    <row r="6" spans="1:21" hidden="1"/>
    <row r="7" spans="1:21" ht="20.399999999999999">
      <c r="A7" s="71" t="str">
        <f>[15]PI!C5</f>
        <v>Em 31 de março</v>
      </c>
      <c r="B7" s="71"/>
      <c r="C7" s="71"/>
      <c r="D7" s="71"/>
      <c r="E7" s="71"/>
      <c r="F7" s="71"/>
      <c r="G7" s="71"/>
      <c r="H7" s="71"/>
      <c r="I7" s="71"/>
      <c r="J7" s="71"/>
    </row>
    <row r="8" spans="1:21" ht="15" customHeight="1">
      <c r="A8" s="254"/>
      <c r="B8" s="254"/>
      <c r="C8" s="254"/>
      <c r="D8" s="254"/>
      <c r="E8" s="254"/>
      <c r="F8" s="254"/>
      <c r="G8" s="254"/>
      <c r="H8" s="254"/>
      <c r="I8" s="254"/>
      <c r="J8" s="254"/>
    </row>
    <row r="9" spans="1:21" ht="39">
      <c r="A9" s="254"/>
      <c r="B9" s="34"/>
      <c r="C9" s="255"/>
      <c r="D9" s="256"/>
      <c r="E9" s="257" t="s">
        <v>195</v>
      </c>
      <c r="F9" s="258"/>
      <c r="G9" s="259" t="s">
        <v>79</v>
      </c>
      <c r="H9" s="260" t="s">
        <v>194</v>
      </c>
      <c r="I9" s="261"/>
      <c r="J9" s="262"/>
    </row>
    <row r="10" spans="1:21" ht="26.4">
      <c r="A10" s="254"/>
      <c r="B10" s="263" t="s">
        <v>93</v>
      </c>
      <c r="C10" s="264"/>
      <c r="D10" s="265" t="s">
        <v>84</v>
      </c>
      <c r="E10" s="260" t="s">
        <v>81</v>
      </c>
      <c r="F10" s="260" t="s">
        <v>121</v>
      </c>
      <c r="G10" s="266"/>
      <c r="H10" s="265" t="s">
        <v>193</v>
      </c>
      <c r="I10" s="265" t="s">
        <v>125</v>
      </c>
      <c r="J10" s="267" t="s">
        <v>9</v>
      </c>
    </row>
    <row r="11" spans="1:21" ht="4.5" customHeight="1">
      <c r="A11" s="254"/>
      <c r="B11" s="268"/>
      <c r="C11" s="254"/>
      <c r="D11" s="269"/>
      <c r="E11" s="270"/>
      <c r="F11" s="270"/>
      <c r="G11" s="270"/>
      <c r="H11" s="270"/>
      <c r="I11" s="254"/>
      <c r="J11" s="271"/>
    </row>
    <row r="12" spans="1:21" ht="6" customHeight="1">
      <c r="A12" s="254"/>
      <c r="B12" s="268"/>
      <c r="C12" s="254"/>
      <c r="D12" s="269"/>
      <c r="E12" s="270"/>
      <c r="F12" s="270"/>
      <c r="G12" s="270"/>
      <c r="H12" s="270"/>
      <c r="I12" s="254"/>
      <c r="J12" s="272"/>
    </row>
    <row r="13" spans="1:21">
      <c r="A13" s="254"/>
      <c r="B13" s="273" t="s">
        <v>231</v>
      </c>
      <c r="C13" s="274"/>
      <c r="D13" s="275">
        <v>93000</v>
      </c>
      <c r="E13" s="276">
        <v>18600</v>
      </c>
      <c r="F13" s="276">
        <v>0</v>
      </c>
      <c r="G13" s="276">
        <v>381060.56948000001</v>
      </c>
      <c r="H13" s="276">
        <v>10971</v>
      </c>
      <c r="I13" s="276">
        <v>-0.22153999947477132</v>
      </c>
      <c r="J13" s="277">
        <v>503631.34794000053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>
      <c r="A14" s="254"/>
      <c r="B14" s="273"/>
      <c r="C14" s="274"/>
      <c r="D14" s="275"/>
      <c r="E14" s="276"/>
      <c r="F14" s="276"/>
      <c r="G14" s="276"/>
      <c r="H14" s="276"/>
      <c r="I14" s="276"/>
      <c r="J14" s="278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>
      <c r="A15" s="254"/>
      <c r="B15" s="59" t="s">
        <v>232</v>
      </c>
      <c r="C15" s="274"/>
      <c r="D15" s="275"/>
      <c r="E15" s="276"/>
      <c r="F15" s="276"/>
      <c r="G15" s="276"/>
      <c r="H15" s="276"/>
      <c r="I15" s="276"/>
      <c r="J15" s="279">
        <v>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>
      <c r="A16" s="254"/>
      <c r="B16" s="268"/>
      <c r="C16" s="254"/>
      <c r="D16" s="280"/>
      <c r="E16" s="281"/>
      <c r="F16" s="281"/>
      <c r="G16" s="281"/>
      <c r="H16" s="281"/>
      <c r="I16" s="281"/>
      <c r="J16" s="282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>
      <c r="A17" s="254"/>
      <c r="B17" s="268" t="s">
        <v>213</v>
      </c>
      <c r="C17" s="254"/>
      <c r="D17" s="280"/>
      <c r="E17" s="281"/>
      <c r="F17" s="281"/>
      <c r="G17" s="281"/>
      <c r="H17" s="281"/>
      <c r="I17" s="281"/>
      <c r="J17" s="279">
        <v>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>
      <c r="A18" s="254"/>
      <c r="B18" s="268"/>
      <c r="C18" s="254"/>
      <c r="D18" s="280"/>
      <c r="E18" s="281"/>
      <c r="F18" s="281"/>
      <c r="G18" s="281"/>
      <c r="H18" s="281"/>
      <c r="I18" s="281"/>
      <c r="J18" s="282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254"/>
      <c r="B19" s="59" t="s">
        <v>151</v>
      </c>
      <c r="C19" s="283"/>
      <c r="D19" s="284"/>
      <c r="E19" s="285"/>
      <c r="F19" s="285"/>
      <c r="G19" s="285"/>
      <c r="H19" s="285"/>
      <c r="I19" s="285">
        <v>124114.02524999995</v>
      </c>
      <c r="J19" s="279">
        <v>124114.02524999995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>
      <c r="A20" s="254"/>
      <c r="B20" s="59"/>
      <c r="C20" s="283"/>
      <c r="D20" s="284"/>
      <c r="E20" s="285"/>
      <c r="F20" s="285"/>
      <c r="G20" s="285"/>
      <c r="H20" s="285"/>
      <c r="I20" s="285"/>
      <c r="J20" s="279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>
      <c r="A21" s="254"/>
      <c r="B21" s="59" t="s">
        <v>72</v>
      </c>
      <c r="C21" s="283"/>
      <c r="D21" s="284"/>
      <c r="E21" s="285"/>
      <c r="F21" s="285"/>
      <c r="G21" s="285"/>
      <c r="H21" s="285"/>
      <c r="I21" s="285"/>
      <c r="J21" s="279">
        <v>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>
      <c r="A22" s="254"/>
      <c r="B22" s="59"/>
      <c r="C22" s="283"/>
      <c r="D22" s="284"/>
      <c r="E22" s="285"/>
      <c r="F22" s="285"/>
      <c r="G22" s="285"/>
      <c r="H22" s="285"/>
      <c r="I22" s="285"/>
      <c r="J22" s="27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>
      <c r="A23" s="254"/>
      <c r="B23" s="59" t="s">
        <v>225</v>
      </c>
      <c r="C23" s="283"/>
      <c r="D23" s="284"/>
      <c r="E23" s="285"/>
      <c r="F23" s="285"/>
      <c r="G23" s="276">
        <v>-381060.56948000001</v>
      </c>
      <c r="H23" s="285"/>
      <c r="I23" s="285"/>
      <c r="J23" s="279">
        <v>-381060.56948000001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>
      <c r="A24" s="254"/>
      <c r="B24" s="59"/>
      <c r="C24" s="283"/>
      <c r="D24" s="284"/>
      <c r="E24" s="285"/>
      <c r="F24" s="285"/>
      <c r="G24" s="285"/>
      <c r="H24" s="285"/>
      <c r="I24" s="285"/>
      <c r="J24" s="279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>
      <c r="A25" s="254"/>
      <c r="B25" s="59" t="s">
        <v>233</v>
      </c>
      <c r="C25" s="283"/>
      <c r="D25" s="284"/>
      <c r="E25" s="285"/>
      <c r="F25" s="285"/>
      <c r="G25" s="285"/>
      <c r="H25" s="285"/>
      <c r="I25" s="285"/>
      <c r="J25" s="279">
        <v>0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9" customHeight="1">
      <c r="A26" s="254"/>
      <c r="B26" s="268"/>
      <c r="C26" s="254"/>
      <c r="D26" s="280"/>
      <c r="E26" s="281"/>
      <c r="F26" s="281"/>
      <c r="G26" s="281"/>
      <c r="H26" s="281"/>
      <c r="I26" s="281"/>
      <c r="J26" s="282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>
      <c r="A27" s="254"/>
      <c r="B27" s="273" t="str">
        <f>A7</f>
        <v>Em 31 de março</v>
      </c>
      <c r="C27" s="274"/>
      <c r="D27" s="275">
        <v>93000</v>
      </c>
      <c r="E27" s="276">
        <v>18600</v>
      </c>
      <c r="F27" s="276">
        <v>0</v>
      </c>
      <c r="G27" s="276">
        <v>0</v>
      </c>
      <c r="H27" s="276">
        <v>10971.067070000001</v>
      </c>
      <c r="I27" s="276">
        <v>124113.80371000047</v>
      </c>
      <c r="J27" s="277">
        <v>246684.80371000041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ht="7.5" customHeight="1">
      <c r="A28" s="254"/>
      <c r="B28" s="286"/>
      <c r="C28" s="264"/>
      <c r="D28" s="287"/>
      <c r="E28" s="288"/>
      <c r="F28" s="288"/>
      <c r="G28" s="288"/>
      <c r="H28" s="288"/>
      <c r="I28" s="288"/>
      <c r="J28" s="28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hidden="1">
      <c r="A29" s="254"/>
      <c r="B29" s="254"/>
      <c r="C29" s="254"/>
      <c r="D29" s="270"/>
      <c r="E29" s="270"/>
      <c r="F29" s="270"/>
      <c r="G29" s="270"/>
      <c r="H29" s="270"/>
      <c r="I29" s="270"/>
      <c r="J29" s="270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idden="1">
      <c r="A30" s="254"/>
      <c r="B30" s="254"/>
      <c r="C30" s="254"/>
      <c r="D30" s="270"/>
      <c r="E30" s="270"/>
      <c r="F30" s="270"/>
      <c r="G30" s="270"/>
      <c r="H30" s="270"/>
      <c r="I30" s="270"/>
      <c r="J30" s="270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>
      <c r="A31" s="254"/>
      <c r="B31" s="254"/>
      <c r="C31" s="254"/>
      <c r="D31" s="270"/>
      <c r="E31" s="270"/>
      <c r="F31" s="270"/>
      <c r="G31" s="270"/>
      <c r="H31" s="270"/>
      <c r="I31" s="270"/>
      <c r="J31" s="27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>
      <c r="A32" s="254"/>
      <c r="B32" s="290"/>
      <c r="C32" s="290"/>
      <c r="D32" s="291"/>
      <c r="E32" s="291"/>
      <c r="F32" s="291"/>
      <c r="G32" s="291"/>
      <c r="H32" s="291"/>
      <c r="I32" s="290"/>
      <c r="J32" s="291"/>
    </row>
    <row r="33" spans="1:10">
      <c r="A33" s="254"/>
      <c r="B33" s="292"/>
      <c r="C33" s="293"/>
      <c r="D33" s="294"/>
      <c r="E33" s="294"/>
      <c r="F33" s="294"/>
      <c r="G33" s="294"/>
      <c r="H33" s="294"/>
      <c r="I33" s="294"/>
      <c r="J33" s="294"/>
    </row>
    <row r="34" spans="1:10">
      <c r="A34" s="254"/>
      <c r="B34" s="295"/>
      <c r="C34" s="296"/>
      <c r="D34" s="297"/>
      <c r="E34" s="297"/>
      <c r="F34" s="297"/>
      <c r="G34" s="297"/>
      <c r="H34" s="297"/>
      <c r="I34" s="297"/>
      <c r="J34" s="297"/>
    </row>
    <row r="35" spans="1:10">
      <c r="A35" s="254"/>
      <c r="B35" s="295"/>
      <c r="C35" s="296"/>
      <c r="D35" s="297"/>
      <c r="E35" s="297"/>
      <c r="F35" s="297"/>
      <c r="G35" s="297"/>
      <c r="H35" s="297"/>
      <c r="I35" s="297"/>
      <c r="J35" s="297"/>
    </row>
    <row r="36" spans="1:10">
      <c r="A36" s="254"/>
      <c r="B36" s="295"/>
      <c r="C36" s="296"/>
      <c r="D36" s="297"/>
      <c r="E36" s="297"/>
      <c r="F36" s="297"/>
      <c r="G36" s="298"/>
      <c r="H36" s="298"/>
      <c r="I36" s="297"/>
      <c r="J36" s="297"/>
    </row>
    <row r="37" spans="1:10">
      <c r="A37" s="254"/>
      <c r="B37" s="295"/>
      <c r="C37" s="296"/>
      <c r="D37" s="297"/>
      <c r="E37" s="297"/>
      <c r="F37" s="297"/>
      <c r="G37" s="298"/>
      <c r="H37" s="298"/>
      <c r="I37" s="297"/>
      <c r="J37" s="297"/>
    </row>
    <row r="38" spans="1:10">
      <c r="A38" s="254"/>
      <c r="B38" s="295"/>
      <c r="C38" s="296"/>
      <c r="D38" s="297"/>
      <c r="E38" s="297"/>
      <c r="F38" s="297"/>
      <c r="G38" s="298"/>
      <c r="H38" s="298"/>
      <c r="I38" s="297"/>
      <c r="J38" s="297"/>
    </row>
    <row r="39" spans="1:10">
      <c r="A39" s="254"/>
      <c r="B39" s="292"/>
      <c r="C39" s="293"/>
      <c r="D39" s="294"/>
      <c r="E39" s="294"/>
      <c r="F39" s="294"/>
      <c r="G39" s="294"/>
      <c r="H39" s="294"/>
      <c r="I39" s="294"/>
      <c r="J39" s="294"/>
    </row>
    <row r="40" spans="1:10">
      <c r="A40" s="254"/>
      <c r="B40" s="290"/>
      <c r="C40" s="290"/>
      <c r="D40" s="290"/>
      <c r="E40" s="290"/>
      <c r="F40" s="290"/>
      <c r="G40" s="291"/>
      <c r="H40" s="291"/>
      <c r="I40" s="290"/>
      <c r="J40" s="291"/>
    </row>
    <row r="41" spans="1:10">
      <c r="G41" s="270"/>
      <c r="H41" s="270"/>
    </row>
    <row r="43" spans="1:10">
      <c r="C43" s="15"/>
    </row>
    <row r="51" spans="3:3">
      <c r="C51" s="15" t="e">
        <f>#REF!+#REF!-C46-C47-C48-C49-C50</f>
        <v>#REF!</v>
      </c>
    </row>
    <row r="219" spans="7:10" ht="16.8" thickBot="1"/>
    <row r="220" spans="7:10">
      <c r="G220" s="299"/>
      <c r="H220" s="299"/>
      <c r="I220" s="17"/>
      <c r="J220" s="18"/>
    </row>
    <row r="221" spans="7:10">
      <c r="G221" s="299"/>
      <c r="H221" s="299"/>
      <c r="I221" s="19" t="s">
        <v>167</v>
      </c>
      <c r="J221" s="299"/>
    </row>
    <row r="222" spans="7:10">
      <c r="G222" s="299"/>
      <c r="H222" s="299"/>
      <c r="I222" s="19" t="s">
        <v>166</v>
      </c>
      <c r="J222" s="299"/>
    </row>
    <row r="223" spans="7:10">
      <c r="G223" s="299"/>
      <c r="H223" s="299"/>
      <c r="I223" s="19" t="s">
        <v>168</v>
      </c>
      <c r="J223" s="299"/>
    </row>
    <row r="224" spans="7:10" ht="16.8" thickBot="1">
      <c r="G224" s="299"/>
      <c r="H224" s="299"/>
      <c r="I224" s="20"/>
      <c r="J224" s="21"/>
    </row>
    <row r="225" spans="7:10">
      <c r="G225" s="299"/>
      <c r="H225" s="299"/>
      <c r="I225" s="299"/>
      <c r="J225" s="299"/>
    </row>
    <row r="229" spans="7:10">
      <c r="G229" s="299"/>
      <c r="H229" s="299"/>
      <c r="I229" s="299"/>
      <c r="J229" s="300"/>
    </row>
    <row r="230" spans="7:10">
      <c r="G230" s="299"/>
      <c r="H230" s="299"/>
      <c r="I230" s="299"/>
      <c r="J230" s="299"/>
    </row>
    <row r="231" spans="7:10">
      <c r="G231" s="299"/>
      <c r="H231" s="299"/>
      <c r="I231" s="299"/>
      <c r="J231" s="299"/>
    </row>
    <row r="232" spans="7:10">
      <c r="G232" s="299"/>
      <c r="H232" s="299"/>
      <c r="I232" s="299"/>
      <c r="J232" s="299"/>
    </row>
    <row r="233" spans="7:10">
      <c r="G233" s="299"/>
      <c r="H233" s="299"/>
      <c r="I233" s="299"/>
      <c r="J233" s="299"/>
    </row>
    <row r="234" spans="7:10">
      <c r="G234" s="299"/>
      <c r="H234" s="299"/>
      <c r="I234" s="299"/>
      <c r="J234" s="299"/>
    </row>
  </sheetData>
  <mergeCells count="4">
    <mergeCell ref="A3:J3"/>
    <mergeCell ref="A7:J7"/>
    <mergeCell ref="E9:F9"/>
    <mergeCell ref="G9:G10"/>
  </mergeCells>
  <printOptions horizontalCentered="1"/>
  <pageMargins left="0.39" right="0.38" top="0.15748031496062992" bottom="0.39" header="0.41" footer="0.15748031496062992"/>
  <pageSetup paperSize="9" scale="60" orientation="portrait" r:id="rId1"/>
  <headerFooter alignWithMargins="0">
    <oddFooter>&amp;C4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C53D-5C33-4704-B308-608A047A7BC1}">
  <sheetPr transitionEvaluation="1" codeName="Plan12">
    <pageSetUpPr fitToPage="1"/>
  </sheetPr>
  <dimension ref="A4:AA134"/>
  <sheetViews>
    <sheetView showGridLines="0" defaultGridColor="0" topLeftCell="A37" colorId="22" zoomScale="110" zoomScaleNormal="110" zoomScaleSheetLayoutView="80" workbookViewId="0">
      <selection activeCell="E17" sqref="E17"/>
    </sheetView>
  </sheetViews>
  <sheetFormatPr defaultColWidth="12.5546875" defaultRowHeight="15"/>
  <cols>
    <col min="1" max="1" width="3.5546875" style="1" customWidth="1"/>
    <col min="2" max="2" width="2.77734375" style="1" customWidth="1"/>
    <col min="3" max="3" width="62" style="1" customWidth="1"/>
    <col min="4" max="4" width="1.44140625" style="1" customWidth="1"/>
    <col min="5" max="5" width="11.6640625" style="216" bestFit="1" customWidth="1"/>
    <col min="6" max="6" width="12.44140625" style="1" customWidth="1"/>
    <col min="7" max="16384" width="12.5546875" style="1"/>
  </cols>
  <sheetData>
    <row r="4" spans="1:27" ht="19.2">
      <c r="B4" s="330" t="s">
        <v>129</v>
      </c>
      <c r="C4" s="330"/>
      <c r="D4" s="330"/>
      <c r="E4" s="330"/>
      <c r="F4" s="330"/>
    </row>
    <row r="6" spans="1:27">
      <c r="E6" s="331"/>
    </row>
    <row r="8" spans="1:27" ht="20.399999999999999">
      <c r="A8" s="56"/>
      <c r="B8" s="71" t="s">
        <v>229</v>
      </c>
      <c r="C8" s="71"/>
      <c r="D8" s="71"/>
      <c r="E8" s="71"/>
      <c r="F8" s="71"/>
    </row>
    <row r="9" spans="1:27">
      <c r="A9" s="56"/>
      <c r="B9" s="56"/>
      <c r="C9" s="302"/>
      <c r="D9" s="302"/>
      <c r="E9" s="302"/>
      <c r="F9" s="302"/>
    </row>
    <row r="10" spans="1:27">
      <c r="C10" s="156"/>
      <c r="D10" s="156"/>
      <c r="E10" s="303"/>
      <c r="F10" s="304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1:27">
      <c r="C11" s="156"/>
      <c r="D11" s="156"/>
      <c r="E11" s="305" t="s">
        <v>93</v>
      </c>
      <c r="F11" s="306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</row>
    <row r="12" spans="1:27">
      <c r="C12" s="156"/>
      <c r="D12" s="156"/>
      <c r="E12" s="332"/>
      <c r="F12" s="333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</row>
    <row r="13" spans="1:27">
      <c r="C13" s="204"/>
      <c r="D13" s="204"/>
      <c r="E13" s="146">
        <v>45352</v>
      </c>
      <c r="F13" s="146">
        <v>44986</v>
      </c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</row>
    <row r="14" spans="1:27">
      <c r="C14" s="156"/>
      <c r="D14" s="156"/>
      <c r="E14" s="334"/>
      <c r="F14" s="335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</row>
    <row r="15" spans="1:27">
      <c r="A15" s="56"/>
      <c r="B15" s="56"/>
      <c r="C15" s="307"/>
      <c r="D15" s="152"/>
      <c r="E15" s="336"/>
      <c r="F15" s="337"/>
    </row>
    <row r="16" spans="1:27">
      <c r="A16" s="56"/>
      <c r="B16" s="56"/>
      <c r="C16" s="309" t="s">
        <v>130</v>
      </c>
      <c r="D16" s="168"/>
      <c r="E16" s="338"/>
      <c r="F16" s="225"/>
    </row>
    <row r="17" spans="1:6" s="30" customFormat="1" ht="15.6">
      <c r="A17" s="167"/>
      <c r="B17" s="167"/>
      <c r="C17" s="309" t="s">
        <v>115</v>
      </c>
      <c r="D17" s="168"/>
      <c r="E17" s="339">
        <v>124114.02524999995</v>
      </c>
      <c r="F17" s="311">
        <v>205732.44842000003</v>
      </c>
    </row>
    <row r="18" spans="1:6">
      <c r="A18" s="56"/>
      <c r="B18" s="56"/>
      <c r="C18" s="312"/>
      <c r="D18" s="166"/>
      <c r="E18" s="339"/>
      <c r="F18" s="311"/>
    </row>
    <row r="19" spans="1:6">
      <c r="A19" s="56"/>
      <c r="B19" s="56"/>
      <c r="C19" s="309" t="s">
        <v>127</v>
      </c>
      <c r="D19" s="168"/>
      <c r="E19" s="339"/>
      <c r="F19" s="311"/>
    </row>
    <row r="20" spans="1:6">
      <c r="A20" s="56"/>
      <c r="B20" s="56"/>
      <c r="C20" s="66" t="s">
        <v>142</v>
      </c>
      <c r="D20" s="152"/>
      <c r="E20" s="339">
        <v>53335.664800000188</v>
      </c>
      <c r="F20" s="311">
        <v>49775.359989999772</v>
      </c>
    </row>
    <row r="21" spans="1:6">
      <c r="A21" s="56"/>
      <c r="B21" s="56"/>
      <c r="C21" s="66" t="s">
        <v>18</v>
      </c>
      <c r="D21" s="152"/>
      <c r="E21" s="339">
        <v>3450.4671400000075</v>
      </c>
      <c r="F21" s="311">
        <v>3209.9460899999958</v>
      </c>
    </row>
    <row r="22" spans="1:6">
      <c r="A22" s="56"/>
      <c r="B22" s="56"/>
      <c r="C22" s="66" t="s">
        <v>234</v>
      </c>
      <c r="D22" s="152"/>
      <c r="E22" s="339">
        <v>0</v>
      </c>
      <c r="F22" s="311">
        <v>0</v>
      </c>
    </row>
    <row r="23" spans="1:6">
      <c r="A23" s="56"/>
      <c r="B23" s="56"/>
      <c r="C23" s="66" t="s">
        <v>126</v>
      </c>
      <c r="D23" s="152"/>
      <c r="E23" s="339">
        <v>47738.609729999996</v>
      </c>
      <c r="F23" s="311">
        <v>4779</v>
      </c>
    </row>
    <row r="24" spans="1:6" s="340" customFormat="1">
      <c r="C24" s="341" t="s">
        <v>204</v>
      </c>
      <c r="D24" s="342"/>
      <c r="E24" s="343">
        <v>-25637.885369999996</v>
      </c>
      <c r="F24" s="344">
        <v>-26870.81927</v>
      </c>
    </row>
    <row r="25" spans="1:6">
      <c r="A25" s="56"/>
      <c r="B25" s="56"/>
      <c r="C25" s="66" t="s">
        <v>138</v>
      </c>
      <c r="D25" s="152"/>
      <c r="E25" s="339">
        <v>-28362</v>
      </c>
      <c r="F25" s="311">
        <v>-6983</v>
      </c>
    </row>
    <row r="26" spans="1:6" hidden="1">
      <c r="A26" s="56"/>
      <c r="B26" s="56"/>
      <c r="C26" s="66" t="s">
        <v>88</v>
      </c>
      <c r="D26" s="151"/>
      <c r="E26" s="345">
        <v>0</v>
      </c>
      <c r="F26" s="321">
        <v>0</v>
      </c>
    </row>
    <row r="27" spans="1:6">
      <c r="A27" s="56"/>
      <c r="B27" s="56"/>
      <c r="C27" s="341" t="s">
        <v>206</v>
      </c>
      <c r="D27" s="151"/>
      <c r="E27" s="345">
        <v>0</v>
      </c>
      <c r="F27" s="321">
        <v>0</v>
      </c>
    </row>
    <row r="28" spans="1:6">
      <c r="A28" s="56"/>
      <c r="B28" s="56"/>
      <c r="C28" s="66"/>
      <c r="D28" s="151"/>
      <c r="E28" s="345"/>
      <c r="F28" s="321"/>
    </row>
    <row r="29" spans="1:6">
      <c r="A29" s="56"/>
      <c r="B29" s="56"/>
      <c r="C29" s="346" t="s">
        <v>137</v>
      </c>
      <c r="D29" s="151"/>
      <c r="E29" s="345"/>
      <c r="F29" s="321"/>
    </row>
    <row r="30" spans="1:6">
      <c r="A30" s="56"/>
      <c r="B30" s="56"/>
      <c r="C30" s="66" t="s">
        <v>97</v>
      </c>
      <c r="D30" s="151"/>
      <c r="E30" s="345">
        <v>31568</v>
      </c>
      <c r="F30" s="321">
        <v>-9804</v>
      </c>
    </row>
    <row r="31" spans="1:6">
      <c r="A31" s="56"/>
      <c r="B31" s="56"/>
      <c r="C31" s="66" t="s">
        <v>200</v>
      </c>
      <c r="D31" s="347"/>
      <c r="E31" s="345">
        <v>-12635</v>
      </c>
      <c r="F31" s="321">
        <v>-13032</v>
      </c>
    </row>
    <row r="32" spans="1:6">
      <c r="A32" s="56"/>
      <c r="B32" s="56"/>
      <c r="C32" s="66" t="s">
        <v>201</v>
      </c>
      <c r="D32" s="347"/>
      <c r="E32" s="345">
        <v>63917</v>
      </c>
      <c r="F32" s="321">
        <v>-19486</v>
      </c>
    </row>
    <row r="33" spans="1:6">
      <c r="A33" s="56"/>
      <c r="B33" s="56"/>
      <c r="C33" s="66" t="s">
        <v>99</v>
      </c>
      <c r="D33" s="151"/>
      <c r="E33" s="345">
        <v>111175</v>
      </c>
      <c r="F33" s="321">
        <v>91918</v>
      </c>
    </row>
    <row r="34" spans="1:6">
      <c r="A34" s="56"/>
      <c r="B34" s="56"/>
      <c r="C34" s="66" t="s">
        <v>235</v>
      </c>
      <c r="D34" s="151"/>
      <c r="E34" s="345">
        <v>-64768.253350000014</v>
      </c>
      <c r="F34" s="321">
        <v>68896</v>
      </c>
    </row>
    <row r="35" spans="1:6" s="30" customFormat="1" ht="15.6">
      <c r="A35" s="167"/>
      <c r="B35" s="167"/>
      <c r="C35" s="309" t="s">
        <v>128</v>
      </c>
      <c r="D35" s="174"/>
      <c r="E35" s="348">
        <f>SUM(E20:E34)</f>
        <v>179781.60295000018</v>
      </c>
      <c r="F35" s="349">
        <f>SUM(F20:F34)</f>
        <v>142402.48680999977</v>
      </c>
    </row>
    <row r="36" spans="1:6">
      <c r="A36" s="56"/>
      <c r="B36" s="56"/>
      <c r="C36" s="66"/>
      <c r="D36" s="151"/>
      <c r="E36" s="345"/>
      <c r="F36" s="321"/>
    </row>
    <row r="37" spans="1:6" s="30" customFormat="1" ht="15.6">
      <c r="A37" s="167"/>
      <c r="B37" s="167"/>
      <c r="C37" s="309" t="s">
        <v>163</v>
      </c>
      <c r="D37" s="174"/>
      <c r="E37" s="348">
        <f>E35+E17</f>
        <v>303895.62820000015</v>
      </c>
      <c r="F37" s="349">
        <f>F35+F17</f>
        <v>348134.93522999983</v>
      </c>
    </row>
    <row r="38" spans="1:6">
      <c r="A38" s="56"/>
      <c r="B38" s="56"/>
      <c r="C38" s="66"/>
      <c r="D38" s="151"/>
      <c r="E38" s="345"/>
      <c r="F38" s="321"/>
    </row>
    <row r="39" spans="1:6">
      <c r="A39" s="56"/>
      <c r="B39" s="56"/>
      <c r="C39" s="66"/>
      <c r="D39" s="151"/>
      <c r="E39" s="345"/>
      <c r="F39" s="321"/>
    </row>
    <row r="40" spans="1:6">
      <c r="A40" s="56"/>
      <c r="B40" s="56"/>
      <c r="C40" s="309" t="s">
        <v>131</v>
      </c>
      <c r="D40" s="174"/>
      <c r="E40" s="345"/>
      <c r="F40" s="321"/>
    </row>
    <row r="41" spans="1:6" hidden="1">
      <c r="A41" s="56"/>
      <c r="B41" s="56"/>
      <c r="C41" s="66" t="s">
        <v>236</v>
      </c>
      <c r="D41" s="151"/>
      <c r="E41" s="345">
        <v>0</v>
      </c>
      <c r="F41" s="321">
        <v>0</v>
      </c>
    </row>
    <row r="42" spans="1:6">
      <c r="A42" s="56"/>
      <c r="B42" s="56"/>
      <c r="C42" s="66" t="s">
        <v>237</v>
      </c>
      <c r="D42" s="151"/>
      <c r="E42" s="345">
        <v>0</v>
      </c>
      <c r="F42" s="321">
        <v>0</v>
      </c>
    </row>
    <row r="43" spans="1:6">
      <c r="A43" s="56"/>
      <c r="B43" s="56"/>
      <c r="C43" s="66" t="s">
        <v>214</v>
      </c>
      <c r="D43" s="151"/>
      <c r="E43" s="345">
        <v>-392038.45500999998</v>
      </c>
      <c r="F43" s="321">
        <v>-433599</v>
      </c>
    </row>
    <row r="44" spans="1:6">
      <c r="A44" s="56"/>
      <c r="B44" s="56"/>
      <c r="C44" s="350" t="s">
        <v>238</v>
      </c>
      <c r="D44" s="347"/>
      <c r="E44" s="345"/>
      <c r="F44" s="321"/>
    </row>
    <row r="45" spans="1:6">
      <c r="A45" s="56"/>
      <c r="B45" s="56"/>
      <c r="C45" s="350" t="s">
        <v>239</v>
      </c>
      <c r="D45" s="347"/>
      <c r="E45" s="345">
        <v>0</v>
      </c>
      <c r="F45" s="321">
        <v>0</v>
      </c>
    </row>
    <row r="46" spans="1:6">
      <c r="A46" s="56"/>
      <c r="B46" s="56"/>
      <c r="C46" s="350" t="s">
        <v>240</v>
      </c>
      <c r="D46" s="347"/>
      <c r="E46" s="345"/>
      <c r="F46" s="321"/>
    </row>
    <row r="47" spans="1:6">
      <c r="A47" s="56"/>
      <c r="B47" s="56"/>
      <c r="C47" s="350" t="s">
        <v>241</v>
      </c>
      <c r="D47" s="347"/>
      <c r="E47" s="345">
        <v>0</v>
      </c>
      <c r="F47" s="321">
        <v>0</v>
      </c>
    </row>
    <row r="48" spans="1:6">
      <c r="A48" s="56"/>
      <c r="B48" s="56"/>
      <c r="C48" s="350" t="s">
        <v>239</v>
      </c>
      <c r="D48" s="347"/>
      <c r="E48" s="345">
        <v>0</v>
      </c>
      <c r="F48" s="321">
        <v>0</v>
      </c>
    </row>
    <row r="49" spans="1:6">
      <c r="A49" s="56"/>
      <c r="B49" s="56"/>
      <c r="C49" s="350" t="s">
        <v>133</v>
      </c>
      <c r="D49" s="347"/>
      <c r="E49" s="345">
        <v>-565000</v>
      </c>
      <c r="F49" s="321">
        <v>-490910</v>
      </c>
    </row>
    <row r="50" spans="1:6">
      <c r="A50" s="56"/>
      <c r="B50" s="56"/>
      <c r="C50" s="66" t="s">
        <v>202</v>
      </c>
      <c r="D50" s="347"/>
      <c r="E50" s="345">
        <v>-14830</v>
      </c>
      <c r="F50" s="321">
        <v>-15957</v>
      </c>
    </row>
    <row r="51" spans="1:6">
      <c r="A51" s="56"/>
      <c r="B51" s="56"/>
      <c r="C51" s="66" t="s">
        <v>242</v>
      </c>
      <c r="D51" s="347"/>
      <c r="E51" s="345">
        <v>0</v>
      </c>
      <c r="F51" s="321">
        <v>0</v>
      </c>
    </row>
    <row r="52" spans="1:6">
      <c r="A52" s="56"/>
      <c r="B52" s="56"/>
      <c r="C52" s="66" t="s">
        <v>243</v>
      </c>
      <c r="D52" s="151"/>
      <c r="E52" s="345"/>
      <c r="F52" s="321"/>
    </row>
    <row r="53" spans="1:6">
      <c r="A53" s="56"/>
      <c r="B53" s="56"/>
      <c r="C53" s="66" t="s">
        <v>244</v>
      </c>
      <c r="D53" s="151"/>
      <c r="E53" s="345">
        <v>0</v>
      </c>
      <c r="F53" s="321">
        <v>0</v>
      </c>
    </row>
    <row r="54" spans="1:6" s="30" customFormat="1" ht="15.6">
      <c r="A54" s="167"/>
      <c r="B54" s="167"/>
      <c r="C54" s="309" t="s">
        <v>164</v>
      </c>
      <c r="D54" s="174"/>
      <c r="E54" s="351">
        <f>SUM(E43:E53)</f>
        <v>-971868.45500999992</v>
      </c>
      <c r="F54" s="319">
        <f>SUM(F43:F53)</f>
        <v>-940466</v>
      </c>
    </row>
    <row r="55" spans="1:6">
      <c r="A55" s="56"/>
      <c r="B55" s="56"/>
      <c r="C55" s="66"/>
      <c r="D55" s="151"/>
      <c r="E55" s="345"/>
      <c r="F55" s="321"/>
    </row>
    <row r="56" spans="1:6">
      <c r="A56" s="56"/>
      <c r="B56" s="56"/>
      <c r="C56" s="66"/>
      <c r="D56" s="151"/>
      <c r="E56" s="345"/>
      <c r="F56" s="321"/>
    </row>
    <row r="57" spans="1:6">
      <c r="A57" s="56"/>
      <c r="B57" s="56"/>
      <c r="C57" s="309" t="s">
        <v>132</v>
      </c>
      <c r="D57" s="174"/>
      <c r="E57" s="345"/>
      <c r="F57" s="321"/>
    </row>
    <row r="58" spans="1:6" s="340" customFormat="1">
      <c r="C58" s="352" t="s">
        <v>245</v>
      </c>
      <c r="D58" s="353"/>
      <c r="E58" s="354">
        <v>0</v>
      </c>
      <c r="F58" s="355">
        <v>0</v>
      </c>
    </row>
    <row r="59" spans="1:6">
      <c r="A59" s="56"/>
      <c r="B59" s="56"/>
      <c r="C59" s="66" t="s">
        <v>60</v>
      </c>
      <c r="D59" s="151"/>
      <c r="E59" s="345">
        <v>-24602.826080000123</v>
      </c>
      <c r="F59" s="321">
        <v>-32027.08031000098</v>
      </c>
    </row>
    <row r="60" spans="1:6" hidden="1">
      <c r="A60" s="56"/>
      <c r="B60" s="56"/>
      <c r="C60" s="66" t="s">
        <v>0</v>
      </c>
      <c r="D60" s="151"/>
      <c r="E60" s="345"/>
      <c r="F60" s="321"/>
    </row>
    <row r="61" spans="1:6" hidden="1">
      <c r="A61" s="56"/>
      <c r="B61" s="56"/>
      <c r="C61" s="66" t="s">
        <v>1</v>
      </c>
      <c r="D61" s="151"/>
      <c r="E61" s="345"/>
      <c r="F61" s="321"/>
    </row>
    <row r="62" spans="1:6" s="30" customFormat="1" ht="15.6">
      <c r="A62" s="167"/>
      <c r="B62" s="167"/>
      <c r="C62" s="309" t="s">
        <v>165</v>
      </c>
      <c r="D62" s="356">
        <v>265558.96392438089</v>
      </c>
      <c r="E62" s="351">
        <f>SUM(E58:E59)</f>
        <v>-24602.826080000123</v>
      </c>
      <c r="F62" s="319">
        <f>SUM(F58:F59)</f>
        <v>-32027.08031000098</v>
      </c>
    </row>
    <row r="63" spans="1:6">
      <c r="A63" s="56"/>
      <c r="B63" s="56"/>
      <c r="C63" s="66"/>
      <c r="D63" s="151"/>
      <c r="E63" s="345"/>
      <c r="F63" s="321"/>
    </row>
    <row r="64" spans="1:6">
      <c r="A64" s="56"/>
      <c r="B64" s="56"/>
      <c r="C64" s="66"/>
      <c r="D64" s="151"/>
      <c r="E64" s="345"/>
      <c r="F64" s="321"/>
    </row>
    <row r="65" spans="1:6" s="30" customFormat="1" ht="15.6">
      <c r="A65" s="167"/>
      <c r="B65" s="167"/>
      <c r="C65" s="309" t="s">
        <v>61</v>
      </c>
      <c r="D65" s="174"/>
      <c r="E65" s="351">
        <f>E62+E54+E37</f>
        <v>-692575.65288999991</v>
      </c>
      <c r="F65" s="319">
        <f>F62+F54+F37</f>
        <v>-624358.14508000121</v>
      </c>
    </row>
    <row r="66" spans="1:6">
      <c r="A66" s="56"/>
      <c r="B66" s="56"/>
      <c r="C66" s="346"/>
      <c r="D66" s="191"/>
      <c r="E66" s="345"/>
      <c r="F66" s="321"/>
    </row>
    <row r="67" spans="1:6">
      <c r="A67" s="56"/>
      <c r="B67" s="56"/>
      <c r="C67" s="309" t="s">
        <v>10</v>
      </c>
      <c r="D67" s="174"/>
      <c r="E67" s="345">
        <v>933808.63358999998</v>
      </c>
      <c r="F67" s="321">
        <v>739733.43437000003</v>
      </c>
    </row>
    <row r="68" spans="1:6">
      <c r="A68" s="56"/>
      <c r="B68" s="56"/>
      <c r="C68" s="309"/>
      <c r="D68" s="174"/>
      <c r="E68" s="345"/>
      <c r="F68" s="321"/>
    </row>
    <row r="69" spans="1:6">
      <c r="A69" s="56"/>
      <c r="B69" s="56"/>
      <c r="C69" s="309" t="s">
        <v>246</v>
      </c>
      <c r="D69" s="174"/>
      <c r="E69" s="345">
        <v>0</v>
      </c>
      <c r="F69" s="321">
        <v>0</v>
      </c>
    </row>
    <row r="70" spans="1:6">
      <c r="A70" s="56"/>
      <c r="B70" s="56"/>
      <c r="C70" s="66"/>
      <c r="D70" s="151"/>
      <c r="E70" s="345"/>
      <c r="F70" s="321"/>
    </row>
    <row r="71" spans="1:6" s="30" customFormat="1" ht="15.6">
      <c r="A71" s="167"/>
      <c r="B71" s="167"/>
      <c r="C71" s="309" t="s">
        <v>203</v>
      </c>
      <c r="D71" s="174"/>
      <c r="E71" s="357">
        <f>E65+E67</f>
        <v>241232.98070000007</v>
      </c>
      <c r="F71" s="363">
        <f>F65+F67</f>
        <v>115375.28928999882</v>
      </c>
    </row>
    <row r="72" spans="1:6">
      <c r="A72" s="56"/>
      <c r="B72" s="56"/>
      <c r="C72" s="324"/>
      <c r="D72" s="151"/>
      <c r="E72" s="358"/>
      <c r="F72" s="359"/>
    </row>
    <row r="73" spans="1:6">
      <c r="A73" s="56"/>
      <c r="B73" s="56"/>
      <c r="C73" s="151"/>
      <c r="D73" s="151"/>
      <c r="E73" s="327"/>
      <c r="F73" s="151"/>
    </row>
    <row r="74" spans="1:6">
      <c r="A74" s="56"/>
      <c r="B74" s="56"/>
      <c r="C74" s="151"/>
      <c r="D74" s="151"/>
      <c r="E74" s="364"/>
      <c r="F74" s="364"/>
    </row>
    <row r="75" spans="1:6">
      <c r="A75" s="56"/>
      <c r="B75" s="56"/>
      <c r="C75" s="151"/>
      <c r="D75" s="151"/>
      <c r="E75" s="360"/>
      <c r="F75" s="360"/>
    </row>
    <row r="76" spans="1:6">
      <c r="A76" s="56"/>
      <c r="B76" s="56"/>
      <c r="C76" s="151"/>
      <c r="D76" s="151"/>
      <c r="E76" s="361"/>
      <c r="F76" s="361"/>
    </row>
    <row r="77" spans="1:6">
      <c r="A77" s="56"/>
      <c r="B77" s="56"/>
      <c r="C77" s="151"/>
      <c r="D77" s="151"/>
      <c r="E77" s="326"/>
      <c r="F77" s="326"/>
    </row>
    <row r="78" spans="1:6">
      <c r="A78" s="56"/>
      <c r="B78" s="56"/>
      <c r="C78" s="151"/>
      <c r="D78" s="151"/>
      <c r="E78" s="326"/>
      <c r="F78" s="250"/>
    </row>
    <row r="79" spans="1:6">
      <c r="A79" s="56"/>
      <c r="B79" s="56"/>
      <c r="C79" s="151"/>
      <c r="D79" s="151"/>
      <c r="E79" s="327"/>
      <c r="F79" s="250"/>
    </row>
    <row r="80" spans="1:6">
      <c r="A80" s="56"/>
      <c r="B80" s="56"/>
      <c r="C80" s="151"/>
      <c r="D80" s="151"/>
      <c r="E80" s="326"/>
      <c r="F80" s="250"/>
    </row>
    <row r="81" spans="1:6">
      <c r="A81" s="56"/>
      <c r="B81" s="56"/>
      <c r="C81" s="151"/>
      <c r="D81" s="151"/>
      <c r="E81" s="326"/>
      <c r="F81" s="250"/>
    </row>
    <row r="82" spans="1:6">
      <c r="A82" s="56"/>
      <c r="B82" s="56"/>
      <c r="C82" s="151"/>
      <c r="D82" s="151"/>
      <c r="E82" s="326"/>
      <c r="F82" s="151"/>
    </row>
    <row r="83" spans="1:6">
      <c r="A83" s="56"/>
      <c r="B83" s="56"/>
      <c r="C83" s="56"/>
      <c r="D83" s="56"/>
      <c r="E83" s="328"/>
      <c r="F83" s="56"/>
    </row>
    <row r="84" spans="1:6">
      <c r="E84" s="331"/>
    </row>
    <row r="92" spans="1:6">
      <c r="E92" s="331"/>
    </row>
    <row r="133" spans="4:4">
      <c r="D133" s="362"/>
    </row>
    <row r="134" spans="4:4">
      <c r="D134" s="362"/>
    </row>
  </sheetData>
  <mergeCells count="2">
    <mergeCell ref="B8:F8"/>
    <mergeCell ref="E11:F11"/>
  </mergeCells>
  <printOptions horizontalCentered="1"/>
  <pageMargins left="0.32" right="0.19685039370078741" top="0.15748031496062992" bottom="0.19685039370078741" header="0.41" footer="0.15748031496062992"/>
  <pageSetup paperSize="9" scale="72" orientation="portrait" r:id="rId1"/>
  <headerFooter alignWithMargins="0">
    <oddFooter>&amp;C5</oddFooter>
  </headerFooter>
  <rowBreaks count="1" manualBreakCount="1">
    <brk id="6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1B53-227A-4F7D-BDF9-8E89CDCFCFD0}">
  <sheetPr transitionEvaluation="1" codeName="Plan16"/>
  <dimension ref="A3:BH63"/>
  <sheetViews>
    <sheetView showGridLines="0" tabSelected="1" defaultGridColor="0" colorId="22" zoomScale="80" zoomScaleNormal="80" zoomScaleSheetLayoutView="80" workbookViewId="0">
      <selection activeCell="C27" sqref="C27"/>
    </sheetView>
  </sheetViews>
  <sheetFormatPr defaultColWidth="12.5546875" defaultRowHeight="15"/>
  <cols>
    <col min="1" max="2" width="2.44140625" style="1" customWidth="1"/>
    <col min="3" max="3" width="53.44140625" style="1" customWidth="1"/>
    <col min="4" max="4" width="1.44140625" style="1" customWidth="1"/>
    <col min="5" max="5" width="12.77734375" style="216" customWidth="1"/>
    <col min="6" max="6" width="12.77734375" style="1" customWidth="1"/>
    <col min="7" max="7" width="1.77734375" style="1" customWidth="1"/>
    <col min="8" max="16384" width="12.5546875" style="1"/>
  </cols>
  <sheetData>
    <row r="3" spans="1:60" ht="22.8">
      <c r="B3" s="69" t="s">
        <v>134</v>
      </c>
      <c r="C3" s="69"/>
      <c r="D3" s="69"/>
      <c r="E3" s="69"/>
      <c r="F3" s="69"/>
      <c r="G3" s="69"/>
    </row>
    <row r="4" spans="1:60" ht="22.8">
      <c r="B4" s="301"/>
      <c r="C4" s="301"/>
      <c r="D4" s="301"/>
      <c r="E4" s="301"/>
      <c r="F4" s="301"/>
      <c r="G4" s="301"/>
    </row>
    <row r="5" spans="1:60" hidden="1"/>
    <row r="6" spans="1:60" hidden="1"/>
    <row r="7" spans="1:60" hidden="1"/>
    <row r="9" spans="1:60" ht="20.399999999999999">
      <c r="A9" s="56"/>
      <c r="B9" s="71" t="str">
        <f>[15]DFC!B8</f>
        <v>Março</v>
      </c>
      <c r="C9" s="71"/>
      <c r="D9" s="71"/>
      <c r="E9" s="71"/>
      <c r="F9" s="71"/>
      <c r="G9" s="71"/>
    </row>
    <row r="10" spans="1:60" ht="15" customHeight="1">
      <c r="A10" s="56"/>
      <c r="B10" s="56"/>
      <c r="C10" s="302"/>
      <c r="D10" s="302"/>
      <c r="E10" s="302"/>
    </row>
    <row r="11" spans="1:60" ht="7.5" customHeight="1">
      <c r="C11" s="156"/>
      <c r="D11" s="156"/>
      <c r="E11" s="303"/>
      <c r="F11" s="304"/>
      <c r="G11" s="191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</row>
    <row r="12" spans="1:60">
      <c r="C12" s="156"/>
      <c r="D12" s="156"/>
      <c r="E12" s="305" t="s">
        <v>93</v>
      </c>
      <c r="F12" s="306"/>
      <c r="G12" s="184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>
      <c r="C13" s="204"/>
      <c r="D13" s="204"/>
      <c r="E13" s="146">
        <v>45352</v>
      </c>
      <c r="F13" s="146">
        <v>44986</v>
      </c>
      <c r="G13" s="184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>
      <c r="C14" s="204"/>
      <c r="D14" s="204"/>
      <c r="E14" s="203"/>
      <c r="F14" s="203"/>
      <c r="G14" s="184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>
      <c r="A15" s="56"/>
      <c r="B15" s="56"/>
      <c r="C15" s="307"/>
      <c r="D15" s="152"/>
      <c r="E15" s="308"/>
      <c r="F15" s="308"/>
      <c r="G15" s="180"/>
    </row>
    <row r="16" spans="1:60">
      <c r="A16" s="56"/>
      <c r="B16" s="56"/>
      <c r="C16" s="309" t="s">
        <v>27</v>
      </c>
      <c r="D16" s="168"/>
      <c r="E16" s="310"/>
      <c r="F16" s="310"/>
      <c r="G16" s="180"/>
    </row>
    <row r="17" spans="1:7">
      <c r="A17" s="56"/>
      <c r="B17" s="56"/>
      <c r="C17" s="58" t="s">
        <v>220</v>
      </c>
      <c r="D17" s="168"/>
      <c r="E17" s="311">
        <f>[15]DRE!E10</f>
        <v>418136.39922999998</v>
      </c>
      <c r="F17" s="311">
        <v>487614.76980999997</v>
      </c>
      <c r="G17" s="180"/>
    </row>
    <row r="18" spans="1:7">
      <c r="A18" s="56"/>
      <c r="B18" s="56"/>
      <c r="C18" s="312" t="s">
        <v>221</v>
      </c>
      <c r="D18" s="166"/>
      <c r="E18" s="311">
        <f>[15]DRE!E11</f>
        <v>0</v>
      </c>
      <c r="F18" s="311">
        <v>0</v>
      </c>
      <c r="G18" s="313"/>
    </row>
    <row r="19" spans="1:7">
      <c r="A19" s="56"/>
      <c r="B19" s="56"/>
      <c r="C19" s="312" t="s">
        <v>62</v>
      </c>
      <c r="D19" s="166"/>
      <c r="E19" s="311">
        <f>[15]DRE!E12</f>
        <v>12882.07036</v>
      </c>
      <c r="F19" s="311">
        <v>12079.47818</v>
      </c>
      <c r="G19" s="313"/>
    </row>
    <row r="20" spans="1:7">
      <c r="A20" s="56"/>
      <c r="B20" s="56"/>
      <c r="C20" s="58" t="s">
        <v>224</v>
      </c>
      <c r="D20" s="166"/>
      <c r="E20" s="311">
        <f>[15]DRE!E15</f>
        <v>19274.79782</v>
      </c>
      <c r="F20" s="311">
        <v>0</v>
      </c>
      <c r="G20" s="313"/>
    </row>
    <row r="21" spans="1:7">
      <c r="A21" s="56"/>
      <c r="B21" s="56"/>
      <c r="C21" s="312" t="s">
        <v>47</v>
      </c>
      <c r="D21" s="166"/>
      <c r="E21" s="311">
        <f>[15]DRE!E14</f>
        <v>11502.5013</v>
      </c>
      <c r="F21" s="311">
        <v>13767.926890000001</v>
      </c>
      <c r="G21" s="313"/>
    </row>
    <row r="22" spans="1:7">
      <c r="A22" s="56"/>
      <c r="B22" s="56"/>
      <c r="C22" s="312" t="s">
        <v>162</v>
      </c>
      <c r="D22" s="166"/>
      <c r="E22" s="311">
        <f>[15]DRE!E16+[15]DRE!E17</f>
        <v>3769.6710199999998</v>
      </c>
      <c r="F22" s="311">
        <v>2909.1943000000001</v>
      </c>
      <c r="G22" s="313"/>
    </row>
    <row r="23" spans="1:7" s="30" customFormat="1" ht="15.6">
      <c r="A23" s="167"/>
      <c r="B23" s="167"/>
      <c r="C23" s="309" t="s">
        <v>63</v>
      </c>
      <c r="D23" s="168"/>
      <c r="E23" s="314">
        <f>SUM(E17:E22)</f>
        <v>465565.43972999998</v>
      </c>
      <c r="F23" s="314">
        <f>SUM(F17:F22)</f>
        <v>516371.36917999992</v>
      </c>
      <c r="G23" s="315"/>
    </row>
    <row r="24" spans="1:7">
      <c r="A24" s="56"/>
      <c r="B24" s="56"/>
      <c r="C24" s="312"/>
      <c r="D24" s="166"/>
      <c r="E24" s="316"/>
      <c r="F24" s="316"/>
      <c r="G24" s="313"/>
    </row>
    <row r="25" spans="1:7">
      <c r="A25" s="56"/>
      <c r="B25" s="56"/>
      <c r="C25" s="309" t="s">
        <v>80</v>
      </c>
      <c r="D25" s="168"/>
      <c r="E25" s="316"/>
      <c r="F25" s="316"/>
      <c r="G25" s="313"/>
    </row>
    <row r="26" spans="1:7" hidden="1">
      <c r="A26" s="56"/>
      <c r="B26" s="56"/>
      <c r="C26" s="312" t="s">
        <v>64</v>
      </c>
      <c r="D26" s="162"/>
      <c r="E26" s="317">
        <v>0</v>
      </c>
      <c r="F26" s="317">
        <v>0</v>
      </c>
      <c r="G26" s="318"/>
    </row>
    <row r="27" spans="1:7">
      <c r="A27" s="56"/>
      <c r="B27" s="56"/>
      <c r="C27" s="312" t="s">
        <v>65</v>
      </c>
      <c r="D27" s="162"/>
      <c r="E27" s="317">
        <f>[15]DRE!E29+(VLOOKUP("33.01.3.02 - MÃO-DE-OBRA DIRETA",[15]SAP_0324!$F$1:$P$65536,9,FALSE)/1000)</f>
        <v>-43759.755899999982</v>
      </c>
      <c r="F27" s="317">
        <v>-19643.169509999992</v>
      </c>
      <c r="G27" s="318"/>
    </row>
    <row r="28" spans="1:7">
      <c r="A28" s="56"/>
      <c r="B28" s="56"/>
      <c r="C28" s="312" t="s">
        <v>66</v>
      </c>
      <c r="D28" s="162"/>
      <c r="E28" s="317">
        <f>[15]DRE!E35+(VLOOKUP("41.01 - HONORÁRIOS, SALÁRIOS E VAN.",[15]SAP_0324!$E$1:$P$65536,10,FALSE)+VLOOKUP("41.02 - ENCARGOS PREVID. E SOCAIS",[15]SAP_0324!$E$1:$P$65536,10,FALSE))/1000+[15]DRE!E37</f>
        <v>-10562.23259</v>
      </c>
      <c r="F28" s="317">
        <v>-8179.463200000002</v>
      </c>
      <c r="G28" s="318"/>
    </row>
    <row r="29" spans="1:7" ht="15" hidden="1" customHeight="1">
      <c r="A29" s="56"/>
      <c r="B29" s="56"/>
      <c r="C29" s="312" t="s">
        <v>67</v>
      </c>
      <c r="D29" s="162"/>
      <c r="E29" s="317">
        <v>0</v>
      </c>
      <c r="F29" s="317">
        <v>0</v>
      </c>
      <c r="G29" s="318"/>
    </row>
    <row r="30" spans="1:7" s="30" customFormat="1" ht="15.6">
      <c r="A30" s="167"/>
      <c r="B30" s="167"/>
      <c r="C30" s="309" t="s">
        <v>68</v>
      </c>
      <c r="D30" s="174"/>
      <c r="E30" s="319">
        <f>SUM(E26:E29)</f>
        <v>-54321.988489999982</v>
      </c>
      <c r="F30" s="319">
        <f>SUM(F26:F29)</f>
        <v>-27822.632709999994</v>
      </c>
      <c r="G30" s="320"/>
    </row>
    <row r="31" spans="1:7">
      <c r="A31" s="56"/>
      <c r="B31" s="56"/>
      <c r="C31" s="312"/>
      <c r="D31" s="162"/>
      <c r="E31" s="321"/>
      <c r="F31" s="321"/>
      <c r="G31" s="318"/>
    </row>
    <row r="32" spans="1:7" s="30" customFormat="1" ht="15.6">
      <c r="A32" s="167"/>
      <c r="B32" s="167"/>
      <c r="C32" s="309" t="s">
        <v>22</v>
      </c>
      <c r="D32" s="174"/>
      <c r="E32" s="319">
        <f>E23+E30</f>
        <v>411243.45124000002</v>
      </c>
      <c r="F32" s="319">
        <f>F23+F30</f>
        <v>488548.73646999995</v>
      </c>
      <c r="G32" s="320"/>
    </row>
    <row r="33" spans="1:7">
      <c r="A33" s="56"/>
      <c r="B33" s="56"/>
      <c r="C33" s="312"/>
      <c r="D33" s="162"/>
      <c r="E33" s="321"/>
      <c r="F33" s="321"/>
      <c r="G33" s="318"/>
    </row>
    <row r="34" spans="1:7">
      <c r="A34" s="56"/>
      <c r="B34" s="56"/>
      <c r="C34" s="309" t="s">
        <v>23</v>
      </c>
      <c r="D34" s="174"/>
      <c r="E34" s="321"/>
      <c r="F34" s="321"/>
      <c r="G34" s="318"/>
    </row>
    <row r="35" spans="1:7">
      <c r="A35" s="56"/>
      <c r="B35" s="56"/>
      <c r="C35" s="312" t="s">
        <v>69</v>
      </c>
      <c r="D35" s="162"/>
      <c r="E35" s="321">
        <f>[15]DRE!E27+[15]DRE!E28+[15]DRE!E36</f>
        <v>-56786.131940000007</v>
      </c>
      <c r="F35" s="321">
        <v>-52985.306080000002</v>
      </c>
      <c r="G35" s="318"/>
    </row>
    <row r="36" spans="1:7">
      <c r="A36" s="56"/>
      <c r="B36" s="56"/>
      <c r="C36" s="309" t="s">
        <v>159</v>
      </c>
      <c r="D36" s="174"/>
      <c r="E36" s="321">
        <f>SUM(E35)</f>
        <v>-56786.131940000007</v>
      </c>
      <c r="F36" s="321">
        <f>SUM(F35)</f>
        <v>-52985.306080000002</v>
      </c>
      <c r="G36" s="318"/>
    </row>
    <row r="37" spans="1:7">
      <c r="A37" s="56"/>
      <c r="B37" s="56"/>
      <c r="C37" s="322"/>
      <c r="D37" s="323"/>
      <c r="E37" s="321"/>
      <c r="F37" s="321"/>
      <c r="G37" s="318"/>
    </row>
    <row r="38" spans="1:7" s="30" customFormat="1" ht="15.6">
      <c r="A38" s="167"/>
      <c r="B38" s="167"/>
      <c r="C38" s="309" t="s">
        <v>28</v>
      </c>
      <c r="D38" s="174"/>
      <c r="E38" s="319">
        <f>E32+E36</f>
        <v>354457.31930000003</v>
      </c>
      <c r="F38" s="319">
        <f>F32+F36</f>
        <v>435563.43038999994</v>
      </c>
      <c r="G38" s="320"/>
    </row>
    <row r="39" spans="1:7">
      <c r="A39" s="56"/>
      <c r="B39" s="56"/>
      <c r="C39" s="312"/>
      <c r="D39" s="162"/>
      <c r="E39" s="321"/>
      <c r="F39" s="321"/>
      <c r="G39" s="318"/>
    </row>
    <row r="40" spans="1:7">
      <c r="A40" s="56"/>
      <c r="B40" s="56"/>
      <c r="C40" s="309" t="s">
        <v>24</v>
      </c>
      <c r="D40" s="174"/>
      <c r="E40" s="321"/>
      <c r="F40" s="321"/>
      <c r="G40" s="318"/>
    </row>
    <row r="41" spans="1:7" ht="15" hidden="1" customHeight="1">
      <c r="A41" s="56"/>
      <c r="B41" s="56"/>
      <c r="C41" s="312" t="s">
        <v>70</v>
      </c>
      <c r="D41" s="162"/>
      <c r="E41" s="321">
        <v>0</v>
      </c>
      <c r="F41" s="321">
        <v>0</v>
      </c>
      <c r="G41" s="318"/>
    </row>
    <row r="42" spans="1:7" ht="15" hidden="1" customHeight="1">
      <c r="A42" s="56"/>
      <c r="B42" s="56"/>
      <c r="C42" s="312" t="s">
        <v>6</v>
      </c>
      <c r="D42" s="162"/>
      <c r="E42" s="321"/>
      <c r="F42" s="321"/>
      <c r="G42" s="318"/>
    </row>
    <row r="43" spans="1:7">
      <c r="A43" s="56"/>
      <c r="B43" s="56"/>
      <c r="C43" s="312" t="s">
        <v>71</v>
      </c>
      <c r="D43" s="162"/>
      <c r="E43" s="321">
        <f>[15]DRE!E43</f>
        <v>25637.885369999996</v>
      </c>
      <c r="F43" s="321">
        <v>26870.81927</v>
      </c>
      <c r="G43" s="318"/>
    </row>
    <row r="44" spans="1:7" ht="15.75" hidden="1" customHeight="1">
      <c r="A44" s="56"/>
      <c r="B44" s="56"/>
      <c r="C44" s="309" t="s">
        <v>160</v>
      </c>
      <c r="D44" s="174"/>
      <c r="E44" s="321">
        <f>SUM(E41:E43)</f>
        <v>25637.885369999996</v>
      </c>
      <c r="F44" s="321">
        <v>2266.0135100000002</v>
      </c>
      <c r="G44" s="318"/>
    </row>
    <row r="45" spans="1:7">
      <c r="A45" s="56"/>
      <c r="B45" s="56"/>
      <c r="C45" s="312"/>
      <c r="D45" s="162"/>
      <c r="E45" s="321"/>
      <c r="F45" s="321"/>
      <c r="G45" s="318"/>
    </row>
    <row r="46" spans="1:7" s="30" customFormat="1" ht="15.6">
      <c r="A46" s="167"/>
      <c r="B46" s="167"/>
      <c r="C46" s="309" t="s">
        <v>26</v>
      </c>
      <c r="D46" s="174"/>
      <c r="E46" s="319">
        <f>E38+E43+E42</f>
        <v>380095.20467000001</v>
      </c>
      <c r="F46" s="319">
        <f>F38+F43+F42</f>
        <v>462434.24965999991</v>
      </c>
      <c r="G46" s="320"/>
    </row>
    <row r="47" spans="1:7">
      <c r="A47" s="56"/>
      <c r="B47" s="56"/>
      <c r="C47" s="312"/>
      <c r="D47" s="162"/>
      <c r="E47" s="321"/>
      <c r="F47" s="321"/>
      <c r="G47" s="318"/>
    </row>
    <row r="48" spans="1:7">
      <c r="A48" s="56"/>
      <c r="B48" s="56"/>
      <c r="C48" s="309" t="s">
        <v>25</v>
      </c>
      <c r="D48" s="174"/>
      <c r="E48" s="321"/>
      <c r="F48" s="321"/>
      <c r="G48" s="318"/>
    </row>
    <row r="49" spans="1:7">
      <c r="A49" s="56"/>
      <c r="B49" s="56"/>
      <c r="C49" s="312" t="s">
        <v>73</v>
      </c>
      <c r="D49" s="162"/>
      <c r="E49" s="321">
        <f>((VLOOKUP("41.01 - HONORÁRIOS, SALÁRIOS E VAN.",[15]SAP_0324!$E$1:$P$65536,10,FALSE)+VLOOKUP("41.02 - ENCARGOS PREVID. E SOCAIS",[15]SAP_0324!$E$1:$P$65536,10,FALSE))/1000)+(VLOOKUP("33.01.3.02 - MÃO-DE-OBRA DIRETA",[15]SAP_0324!$F$1:$P$65536,9,FALSE)/1000)+(VLOOKUP("38 - DISTRIBUIÇÃO DO RESULTADO",[15]SAP_0324!$D$1:$P$65536,11,FALSE)/1000)</f>
        <v>59774.710630000001</v>
      </c>
      <c r="F49" s="321">
        <v>50724.591189999999</v>
      </c>
      <c r="G49" s="318"/>
    </row>
    <row r="50" spans="1:7">
      <c r="A50" s="56"/>
      <c r="B50" s="56"/>
      <c r="C50" s="312" t="s">
        <v>74</v>
      </c>
      <c r="D50" s="162"/>
      <c r="E50" s="321">
        <f>(-[15]DRE!E23-[15]DRE!E53-[15]DRE!E38)</f>
        <v>148466.80132000003</v>
      </c>
      <c r="F50" s="321">
        <v>201198.66903999998</v>
      </c>
      <c r="G50" s="318"/>
    </row>
    <row r="51" spans="1:7">
      <c r="A51" s="56"/>
      <c r="B51" s="56"/>
      <c r="C51" s="312" t="s">
        <v>5</v>
      </c>
      <c r="D51" s="162"/>
      <c r="E51" s="321">
        <f>-[15]DRE!E42-[15]DRE!E45-[15]DRE!E44</f>
        <v>47739.66747</v>
      </c>
      <c r="F51" s="321">
        <v>4778.5410099999972</v>
      </c>
      <c r="G51" s="318"/>
    </row>
    <row r="52" spans="1:7" ht="15" hidden="1" customHeight="1">
      <c r="A52" s="56"/>
      <c r="B52" s="56"/>
      <c r="C52" s="312" t="s">
        <v>75</v>
      </c>
      <c r="D52" s="162"/>
      <c r="E52" s="321">
        <v>0</v>
      </c>
      <c r="F52" s="321">
        <v>0</v>
      </c>
      <c r="G52" s="318"/>
    </row>
    <row r="53" spans="1:7">
      <c r="A53" s="56"/>
      <c r="B53" s="56"/>
      <c r="C53" s="312" t="s">
        <v>77</v>
      </c>
      <c r="D53" s="162"/>
      <c r="E53" s="321">
        <f>[15]DRE!E59</f>
        <v>124114.02524999995</v>
      </c>
      <c r="F53" s="321">
        <v>205732.44842000003</v>
      </c>
      <c r="G53" s="318"/>
    </row>
    <row r="54" spans="1:7" s="30" customFormat="1" ht="15.6">
      <c r="A54" s="167"/>
      <c r="B54" s="167"/>
      <c r="C54" s="309" t="s">
        <v>161</v>
      </c>
      <c r="D54" s="174"/>
      <c r="E54" s="319">
        <f>SUM(E49:E53)</f>
        <v>380095.20466999995</v>
      </c>
      <c r="F54" s="319">
        <f>SUM(F49:F53)</f>
        <v>462434.24965999997</v>
      </c>
      <c r="G54" s="320"/>
    </row>
    <row r="55" spans="1:7">
      <c r="A55" s="56"/>
      <c r="B55" s="56"/>
      <c r="C55" s="324"/>
      <c r="D55" s="250" t="e">
        <f>R55-E55-F55-G55-#REF!-#REF!-#REF!-#REF!-H55-I55-J55-K55</f>
        <v>#REF!</v>
      </c>
      <c r="E55" s="325"/>
      <c r="F55" s="325"/>
      <c r="G55" s="150"/>
    </row>
    <row r="56" spans="1:7">
      <c r="A56" s="56"/>
      <c r="B56" s="56"/>
      <c r="C56" s="151"/>
      <c r="D56" s="151"/>
      <c r="E56" s="326"/>
    </row>
    <row r="57" spans="1:7">
      <c r="A57" s="56"/>
      <c r="B57" s="56"/>
      <c r="C57" s="151"/>
      <c r="D57" s="151"/>
      <c r="E57" s="326"/>
    </row>
    <row r="58" spans="1:7">
      <c r="A58" s="56"/>
      <c r="B58" s="56"/>
      <c r="C58" s="151"/>
      <c r="D58" s="151"/>
      <c r="E58" s="326"/>
    </row>
    <row r="59" spans="1:7">
      <c r="A59" s="56"/>
      <c r="B59" s="56"/>
      <c r="C59" s="151"/>
      <c r="D59" s="151"/>
      <c r="E59" s="327"/>
      <c r="F59" s="327"/>
      <c r="G59" s="327"/>
    </row>
    <row r="60" spans="1:7">
      <c r="A60" s="56"/>
      <c r="B60" s="56"/>
      <c r="C60" s="151"/>
      <c r="D60" s="151"/>
      <c r="E60" s="326"/>
    </row>
    <row r="61" spans="1:7">
      <c r="A61" s="56"/>
      <c r="B61" s="56"/>
      <c r="C61" s="56"/>
      <c r="D61" s="56"/>
      <c r="E61" s="328"/>
    </row>
    <row r="63" spans="1:7">
      <c r="E63" s="329"/>
    </row>
  </sheetData>
  <sheetCalcPr fullCalcOnLoad="1"/>
  <mergeCells count="4">
    <mergeCell ref="B3:G3"/>
    <mergeCell ref="B4:G4"/>
    <mergeCell ref="B9:G9"/>
    <mergeCell ref="E12:F12"/>
  </mergeCells>
  <printOptions horizontalCentered="1"/>
  <pageMargins left="0.27559055118110237" right="0.19685039370078741" top="0.15748031496062992" bottom="0.19685039370078741" header="0.55118110236220474" footer="0.15748031496062992"/>
  <pageSetup paperSize="9" scale="80" orientation="portrait" r:id="rId1"/>
  <headerFooter alignWithMargins="0">
    <oddFooter>&amp;C6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D4DBF67BBCA5488A41FB569AFDA2AB" ma:contentTypeVersion="21" ma:contentTypeDescription="Crie um novo documento." ma:contentTypeScope="" ma:versionID="8dc354d679c6fe71f64fc910ec2afae3">
  <xsd:schema xmlns:xsd="http://www.w3.org/2001/XMLSchema" xmlns:xs="http://www.w3.org/2001/XMLSchema" xmlns:p="http://schemas.microsoft.com/office/2006/metadata/properties" xmlns:ns1="http://schemas.microsoft.com/sharepoint/v3" xmlns:ns2="7fd7fd22-f84e-4067-8c5a-86ad57200e89" xmlns:ns3="c3af0f75-91fd-4bec-8fdd-9554e27be04e" targetNamespace="http://schemas.microsoft.com/office/2006/metadata/properties" ma:root="true" ma:fieldsID="db5155f70ccc46a5d0d08e5e67f93104" ns1:_="" ns2:_="" ns3:_="">
    <xsd:import namespace="http://schemas.microsoft.com/sharepoint/v3"/>
    <xsd:import namespace="7fd7fd22-f84e-4067-8c5a-86ad57200e89"/>
    <xsd:import namespace="c3af0f75-91fd-4bec-8fdd-9554e27be0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7fd22-f84e-4067-8c5a-86ad57200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8da2519-c84c-4736-ab0d-1212b264ce91}" ma:internalName="TaxCatchAll" ma:showField="CatchAllData" ma:web="7fd7fd22-f84e-4067-8c5a-86ad57200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f0f75-91fd-4bec-8fdd-9554e27be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39bc78a-4180-4e8d-96d6-e0e1a3fce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fd7fd22-f84e-4067-8c5a-86ad57200e89"/>
    <_ip_UnifiedCompliancePolicyProperties xmlns="http://schemas.microsoft.com/sharepoint/v3" xsi:nil="true"/>
    <lcf76f155ced4ddcb4097134ff3c332f xmlns="c3af0f75-91fd-4bec-8fdd-9554e27be0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E2654D-F2E6-4793-87A2-C59572BC7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d7fd22-f84e-4067-8c5a-86ad57200e89"/>
    <ds:schemaRef ds:uri="c3af0f75-91fd-4bec-8fdd-9554e27be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627592-E13B-4653-A97B-5DBC75F55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F374BA-7E93-4389-A46E-65025394EA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19</vt:i4>
      </vt:variant>
    </vt:vector>
  </HeadingPairs>
  <TitlesOfParts>
    <vt:vector size="27" baseType="lpstr">
      <vt:lpstr>Capa</vt:lpstr>
      <vt:lpstr>Índice</vt:lpstr>
      <vt:lpstr>PI</vt:lpstr>
      <vt:lpstr>Bal</vt:lpstr>
      <vt:lpstr>DRE</vt:lpstr>
      <vt:lpstr>DMPL</vt:lpstr>
      <vt:lpstr>DFC</vt:lpstr>
      <vt:lpstr>DVA</vt:lpstr>
      <vt:lpstr>Bal!Area_de_impressao</vt:lpstr>
      <vt:lpstr>Capa!Area_de_impressao</vt:lpstr>
      <vt:lpstr>DFC!Area_de_impressao</vt:lpstr>
      <vt:lpstr>DMPL!Area_de_impressao</vt:lpstr>
      <vt:lpstr>DRE!Area_de_impressao</vt:lpstr>
      <vt:lpstr>DVA!Area_de_impressao</vt:lpstr>
      <vt:lpstr>Índice!Area_de_impressao</vt:lpstr>
      <vt:lpstr>PI!Area_de_impressao</vt:lpstr>
      <vt:lpstr>Bal!BALANÇO</vt:lpstr>
      <vt:lpstr>DMPL!BALANÇO</vt:lpstr>
      <vt:lpstr>DRE!BALANÇO</vt:lpstr>
      <vt:lpstr>CAPA</vt:lpstr>
      <vt:lpstr>dva2</vt:lpstr>
      <vt:lpstr>Índice!INDICADORES</vt:lpstr>
      <vt:lpstr>PI!INDICADORES</vt:lpstr>
      <vt:lpstr>DMPL!MUTAÇ_ESPL</vt:lpstr>
      <vt:lpstr>DFC!RESULTADO</vt:lpstr>
      <vt:lpstr>DRE!RESULTADO</vt:lpstr>
      <vt:lpstr>DVA!RESULTADO</vt:lpstr>
    </vt:vector>
  </TitlesOfParts>
  <Company>TBG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ljordao</dc:creator>
  <cp:lastModifiedBy>Daniel Hing</cp:lastModifiedBy>
  <cp:lastPrinted>2024-01-19T20:51:12Z</cp:lastPrinted>
  <dcterms:created xsi:type="dcterms:W3CDTF">2001-05-10T19:59:22Z</dcterms:created>
  <dcterms:modified xsi:type="dcterms:W3CDTF">2024-09-02T21:16:15Z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a91865-da3b-475c-94a1-33d2afa27ba4_Enabled">
    <vt:lpwstr>true</vt:lpwstr>
  </property>
  <property fmtid="{D5CDD505-2E9C-101B-9397-08002B2CF9AE}" pid="3" name="MSIP_Label_87a91865-da3b-475c-94a1-33d2afa27ba4_SetDate">
    <vt:lpwstr>2024-09-02T20:44:30Z</vt:lpwstr>
  </property>
  <property fmtid="{D5CDD505-2E9C-101B-9397-08002B2CF9AE}" pid="4" name="MSIP_Label_87a91865-da3b-475c-94a1-33d2afa27ba4_Method">
    <vt:lpwstr>Privileged</vt:lpwstr>
  </property>
  <property fmtid="{D5CDD505-2E9C-101B-9397-08002B2CF9AE}" pid="5" name="MSIP_Label_87a91865-da3b-475c-94a1-33d2afa27ba4_Name">
    <vt:lpwstr>Pública</vt:lpwstr>
  </property>
  <property fmtid="{D5CDD505-2E9C-101B-9397-08002B2CF9AE}" pid="6" name="MSIP_Label_87a91865-da3b-475c-94a1-33d2afa27ba4_SiteId">
    <vt:lpwstr>adf9b643-58ba-48b0-89ae-1706ae9a40bc</vt:lpwstr>
  </property>
  <property fmtid="{D5CDD505-2E9C-101B-9397-08002B2CF9AE}" pid="7" name="MSIP_Label_87a91865-da3b-475c-94a1-33d2afa27ba4_ActionId">
    <vt:lpwstr>fe645384-c726-4c93-90bb-d810d8190191</vt:lpwstr>
  </property>
  <property fmtid="{D5CDD505-2E9C-101B-9397-08002B2CF9AE}" pid="8" name="MSIP_Label_87a91865-da3b-475c-94a1-33d2afa27ba4_ContentBits">
    <vt:lpwstr>1</vt:lpwstr>
  </property>
</Properties>
</file>